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8_{1C493A41-A667-417B-8650-FDB7C94FBB80}" xr6:coauthVersionLast="47" xr6:coauthVersionMax="47" xr10:uidLastSave="{00000000-0000-0000-0000-000000000000}"/>
  <bookViews>
    <workbookView xWindow="57480" yWindow="-120" windowWidth="29040" windowHeight="17640" activeTab="2" xr2:uid="{635CF334-8122-4A88-ADC0-AB7CBF2AAAFB}"/>
  </bookViews>
  <sheets>
    <sheet name="BUDGET SUBMISSION CHECKLIST" sheetId="53" r:id="rId1"/>
    <sheet name="Table of Contents" sheetId="58" r:id="rId2"/>
    <sheet name="1A Summary of Major Changes" sheetId="74" r:id="rId3"/>
    <sheet name="1B Department Budget Summary" sheetId="42" r:id="rId4"/>
    <sheet name="2A Revenue Report" sheetId="5" r:id="rId5"/>
    <sheet name="2B Fees &amp; Fines" sheetId="40" r:id="rId6"/>
    <sheet name="2C Cost Recovery" sheetId="9" r:id="rId7"/>
    <sheet name="3A Expenditure Changes" sheetId="14" r:id="rId8"/>
    <sheet name="3B Position Changes" sheetId="15" r:id="rId9"/>
    <sheet name="4A Equipment Req" sheetId="87" r:id="rId10"/>
    <sheet name="4B Fleet Req" sheetId="88" r:id="rId11"/>
    <sheet name="Fleet TC 2021" sheetId="73" state="hidden" r:id="rId12"/>
    <sheet name="COIT, Capital" sheetId="44" r:id="rId13"/>
    <sheet name="Organizational Chart" sheetId="72" r:id="rId14"/>
    <sheet name="Prop J Cover Page Sample" sheetId="13" state="hidden" r:id="rId15"/>
    <sheet name="Prop J Description FY26" sheetId="91" r:id="rId16"/>
    <sheet name="Prop J Summary FY26" sheetId="92" r:id="rId17"/>
    <sheet name="Prop J Contract Cost Detail 26" sheetId="93" r:id="rId18"/>
    <sheet name="Prop J City Cost Detail FY26" sheetId="94" r:id="rId19"/>
    <sheet name="Prop J Cover Page FY26" sheetId="95" r:id="rId20"/>
    <sheet name="Chartfield Request Forms" sheetId="55" r:id="rId21"/>
    <sheet name="Subsetting Request Forms -&gt;" sheetId="76" r:id="rId22"/>
    <sheet name="Dept ID" sheetId="77" r:id="rId23"/>
    <sheet name="Fund ID" sheetId="78" r:id="rId24"/>
    <sheet name="Project" sheetId="79" r:id="rId25"/>
    <sheet name="Project-Activity" sheetId="80" r:id="rId26"/>
    <sheet name="Authority ID" sheetId="81" r:id="rId27"/>
    <sheet name="Account ID" sheetId="82" r:id="rId28"/>
    <sheet name="Agency Use ID" sheetId="83" r:id="rId29"/>
    <sheet name="TRIO ID" sheetId="84" r:id="rId30"/>
    <sheet name="Job Class" sheetId="85" r:id="rId31"/>
    <sheet name="DropdownList" sheetId="86" state="hidden" r:id="rId32"/>
    <sheet name="New User BFM Access Request" sheetId="56" r:id="rId33"/>
    <sheet name="Contact Sheet" sheetId="38" r:id="rId34"/>
    <sheet name="Dropdown" sheetId="43" state="hidden" r:id="rId35"/>
  </sheets>
  <externalReferences>
    <externalReference r:id="rId36"/>
    <externalReference r:id="rId37"/>
    <externalReference r:id="rId38"/>
    <externalReference r:id="rId39"/>
    <externalReference r:id="rId40"/>
    <externalReference r:id="rId41"/>
  </externalReferences>
  <definedNames>
    <definedName name="__123Graph_APIE1" localSheetId="7" hidden="1">[1]Cost_Summ!#REF!</definedName>
    <definedName name="__123Graph_APIE1" localSheetId="8" hidden="1">[1]Cost_Summ!#REF!</definedName>
    <definedName name="__123Graph_APIE1" localSheetId="9" hidden="1">[1]Cost_Summ!#REF!</definedName>
    <definedName name="__123Graph_APIE1" localSheetId="10" hidden="1">[1]Cost_Summ!#REF!</definedName>
    <definedName name="__123Graph_APIE1" localSheetId="33" hidden="1">[1]Cost_Summ!#REF!</definedName>
    <definedName name="__123Graph_APIE1" hidden="1">[1]Cost_Summ!#REF!</definedName>
    <definedName name="__123Graph_APIE10" localSheetId="7" hidden="1">[1]Cost_Summ!#REF!</definedName>
    <definedName name="__123Graph_APIE10" localSheetId="8" hidden="1">[1]Cost_Summ!#REF!</definedName>
    <definedName name="__123Graph_APIE10" localSheetId="9" hidden="1">[1]Cost_Summ!#REF!</definedName>
    <definedName name="__123Graph_APIE10" localSheetId="10" hidden="1">[1]Cost_Summ!#REF!</definedName>
    <definedName name="__123Graph_APIE10" hidden="1">[1]Cost_Summ!#REF!</definedName>
    <definedName name="__123Graph_APIE11" localSheetId="7" hidden="1">[1]Cost_Summ!#REF!</definedName>
    <definedName name="__123Graph_APIE11" localSheetId="8" hidden="1">[1]Cost_Summ!#REF!</definedName>
    <definedName name="__123Graph_APIE11" localSheetId="9" hidden="1">[1]Cost_Summ!#REF!</definedName>
    <definedName name="__123Graph_APIE11" localSheetId="10" hidden="1">[1]Cost_Summ!#REF!</definedName>
    <definedName name="__123Graph_APIE11" hidden="1">[1]Cost_Summ!#REF!</definedName>
    <definedName name="__123Graph_APIE12" localSheetId="7" hidden="1">[1]Cost_Summ!#REF!</definedName>
    <definedName name="__123Graph_APIE12" localSheetId="8" hidden="1">[1]Cost_Summ!#REF!</definedName>
    <definedName name="__123Graph_APIE12" localSheetId="9" hidden="1">[1]Cost_Summ!#REF!</definedName>
    <definedName name="__123Graph_APIE12" localSheetId="10" hidden="1">[1]Cost_Summ!#REF!</definedName>
    <definedName name="__123Graph_APIE12" hidden="1">[1]Cost_Summ!#REF!</definedName>
    <definedName name="__123Graph_APIE2" localSheetId="7" hidden="1">[1]Cost_Summ!#REF!</definedName>
    <definedName name="__123Graph_APIE2" localSheetId="8" hidden="1">[1]Cost_Summ!#REF!</definedName>
    <definedName name="__123Graph_APIE2" hidden="1">[1]Cost_Summ!#REF!</definedName>
    <definedName name="__123Graph_APIE2A" localSheetId="7" hidden="1">[1]Cost_Summ!#REF!</definedName>
    <definedName name="__123Graph_APIE2A" localSheetId="8" hidden="1">[1]Cost_Summ!#REF!</definedName>
    <definedName name="__123Graph_APIE2A" hidden="1">[1]Cost_Summ!#REF!</definedName>
    <definedName name="__123Graph_APIE3" localSheetId="7" hidden="1">[1]Cost_Summ!#REF!</definedName>
    <definedName name="__123Graph_APIE3" localSheetId="8" hidden="1">[1]Cost_Summ!#REF!</definedName>
    <definedName name="__123Graph_APIE3" hidden="1">[1]Cost_Summ!#REF!</definedName>
    <definedName name="__123Graph_APIE4" localSheetId="7" hidden="1">[1]Cost_Summ!#REF!</definedName>
    <definedName name="__123Graph_APIE4" localSheetId="8" hidden="1">[1]Cost_Summ!#REF!</definedName>
    <definedName name="__123Graph_APIE4" hidden="1">[1]Cost_Summ!#REF!</definedName>
    <definedName name="__123Graph_APIE5" localSheetId="7" hidden="1">[1]Cost_Summ!#REF!</definedName>
    <definedName name="__123Graph_APIE5" localSheetId="8" hidden="1">[1]Cost_Summ!#REF!</definedName>
    <definedName name="__123Graph_APIE5" hidden="1">[1]Cost_Summ!#REF!</definedName>
    <definedName name="__123Graph_APIE6" localSheetId="7" hidden="1">[1]Cost_Summ!#REF!</definedName>
    <definedName name="__123Graph_APIE6" localSheetId="8" hidden="1">[1]Cost_Summ!#REF!</definedName>
    <definedName name="__123Graph_APIE6" hidden="1">[1]Cost_Summ!#REF!</definedName>
    <definedName name="__123Graph_APIE6A" localSheetId="7" hidden="1">[1]Cost_Summ!#REF!</definedName>
    <definedName name="__123Graph_APIE6A" localSheetId="8" hidden="1">[1]Cost_Summ!#REF!</definedName>
    <definedName name="__123Graph_APIE6A" hidden="1">[1]Cost_Summ!#REF!</definedName>
    <definedName name="__123Graph_APIE6B" localSheetId="7" hidden="1">[1]Cost_Summ!#REF!</definedName>
    <definedName name="__123Graph_APIE6B" localSheetId="8" hidden="1">[1]Cost_Summ!#REF!</definedName>
    <definedName name="__123Graph_APIE6B" hidden="1">[1]Cost_Summ!#REF!</definedName>
    <definedName name="__123Graph_APIE7" localSheetId="7" hidden="1">[1]Cost_Summ!#REF!</definedName>
    <definedName name="__123Graph_APIE7" localSheetId="8" hidden="1">[1]Cost_Summ!#REF!</definedName>
    <definedName name="__123Graph_APIE7" hidden="1">[1]Cost_Summ!#REF!</definedName>
    <definedName name="__123Graph_APIE8" localSheetId="7" hidden="1">[1]Cost_Summ!#REF!</definedName>
    <definedName name="__123Graph_APIE8" localSheetId="8" hidden="1">[1]Cost_Summ!#REF!</definedName>
    <definedName name="__123Graph_APIE8" hidden="1">[1]Cost_Summ!#REF!</definedName>
    <definedName name="__123Graph_APIE8A" localSheetId="7" hidden="1">[1]Cost_Summ!#REF!</definedName>
    <definedName name="__123Graph_APIE8A" localSheetId="8" hidden="1">[1]Cost_Summ!#REF!</definedName>
    <definedName name="__123Graph_APIE8A" hidden="1">[1]Cost_Summ!#REF!</definedName>
    <definedName name="__123Graph_APIE9" localSheetId="7" hidden="1">[1]Cost_Summ!#REF!</definedName>
    <definedName name="__123Graph_APIE9" localSheetId="8" hidden="1">[1]Cost_Summ!#REF!</definedName>
    <definedName name="__123Graph_APIE9" hidden="1">[1]Cost_Summ!#REF!</definedName>
    <definedName name="__123Graph_APIE9A" localSheetId="7" hidden="1">[1]Cost_Summ!#REF!</definedName>
    <definedName name="__123Graph_APIE9A" localSheetId="8" hidden="1">[1]Cost_Summ!#REF!</definedName>
    <definedName name="__123Graph_APIE9A" hidden="1">[1]Cost_Summ!#REF!</definedName>
    <definedName name="__123Graph_ASTAFF1" localSheetId="7" hidden="1">[1]Cost_Summ!#REF!</definedName>
    <definedName name="__123Graph_ASTAFF1" localSheetId="8" hidden="1">[1]Cost_Summ!#REF!</definedName>
    <definedName name="__123Graph_ASTAFF1" hidden="1">[1]Cost_Summ!#REF!</definedName>
    <definedName name="__123Graph_ASTAFF2" localSheetId="7" hidden="1">[1]Cost_Summ!#REF!</definedName>
    <definedName name="__123Graph_ASTAFF2" localSheetId="8" hidden="1">[1]Cost_Summ!#REF!</definedName>
    <definedName name="__123Graph_ASTAFF2" hidden="1">[1]Cost_Summ!#REF!</definedName>
    <definedName name="__123Graph_XPIE1" localSheetId="7" hidden="1">[1]Cost_Summ!#REF!</definedName>
    <definedName name="__123Graph_XPIE1" localSheetId="8" hidden="1">[1]Cost_Summ!#REF!</definedName>
    <definedName name="__123Graph_XPIE1" hidden="1">[1]Cost_Summ!#REF!</definedName>
    <definedName name="__123Graph_XPIE10" localSheetId="7" hidden="1">[1]Cost_Summ!#REF!</definedName>
    <definedName name="__123Graph_XPIE10" localSheetId="8" hidden="1">[1]Cost_Summ!#REF!</definedName>
    <definedName name="__123Graph_XPIE10" hidden="1">[1]Cost_Summ!#REF!</definedName>
    <definedName name="__123Graph_XPIE11" localSheetId="7" hidden="1">[1]Cost_Summ!#REF!</definedName>
    <definedName name="__123Graph_XPIE11" localSheetId="8" hidden="1">[1]Cost_Summ!#REF!</definedName>
    <definedName name="__123Graph_XPIE11" hidden="1">[1]Cost_Summ!#REF!</definedName>
    <definedName name="__123Graph_XPIE12" localSheetId="7" hidden="1">[1]Cost_Summ!#REF!</definedName>
    <definedName name="__123Graph_XPIE12" localSheetId="8" hidden="1">[1]Cost_Summ!#REF!</definedName>
    <definedName name="__123Graph_XPIE12" hidden="1">[1]Cost_Summ!#REF!</definedName>
    <definedName name="__123Graph_XPIE2" localSheetId="7" hidden="1">[1]Cost_Summ!#REF!</definedName>
    <definedName name="__123Graph_XPIE2" localSheetId="8" hidden="1">[1]Cost_Summ!#REF!</definedName>
    <definedName name="__123Graph_XPIE2" hidden="1">[1]Cost_Summ!#REF!</definedName>
    <definedName name="__123Graph_XPIE2A" localSheetId="7" hidden="1">[1]Cost_Summ!#REF!</definedName>
    <definedName name="__123Graph_XPIE2A" localSheetId="8" hidden="1">[1]Cost_Summ!#REF!</definedName>
    <definedName name="__123Graph_XPIE2A" hidden="1">[1]Cost_Summ!#REF!</definedName>
    <definedName name="__123Graph_XPIE3" localSheetId="7" hidden="1">[1]Cost_Summ!#REF!</definedName>
    <definedName name="__123Graph_XPIE3" localSheetId="8" hidden="1">[1]Cost_Summ!#REF!</definedName>
    <definedName name="__123Graph_XPIE3" hidden="1">[1]Cost_Summ!#REF!</definedName>
    <definedName name="__123Graph_XPIE4" localSheetId="7" hidden="1">[1]Cost_Summ!#REF!</definedName>
    <definedName name="__123Graph_XPIE4" localSheetId="8" hidden="1">[1]Cost_Summ!#REF!</definedName>
    <definedName name="__123Graph_XPIE4" hidden="1">[1]Cost_Summ!#REF!</definedName>
    <definedName name="__123Graph_XPIE5" localSheetId="7" hidden="1">[1]Cost_Summ!#REF!</definedName>
    <definedName name="__123Graph_XPIE5" localSheetId="8" hidden="1">[1]Cost_Summ!#REF!</definedName>
    <definedName name="__123Graph_XPIE5" hidden="1">[1]Cost_Summ!#REF!</definedName>
    <definedName name="__123Graph_XPIE6" localSheetId="7" hidden="1">[1]Cost_Summ!#REF!</definedName>
    <definedName name="__123Graph_XPIE6" localSheetId="8" hidden="1">[1]Cost_Summ!#REF!</definedName>
    <definedName name="__123Graph_XPIE6" hidden="1">[1]Cost_Summ!#REF!</definedName>
    <definedName name="__123Graph_XPIE6A" localSheetId="7" hidden="1">[1]Cost_Summ!#REF!</definedName>
    <definedName name="__123Graph_XPIE6A" localSheetId="8" hidden="1">[1]Cost_Summ!#REF!</definedName>
    <definedName name="__123Graph_XPIE6A" hidden="1">[1]Cost_Summ!#REF!</definedName>
    <definedName name="__123Graph_XPIE6B" localSheetId="7" hidden="1">[1]Cost_Summ!#REF!</definedName>
    <definedName name="__123Graph_XPIE6B" localSheetId="8" hidden="1">[1]Cost_Summ!#REF!</definedName>
    <definedName name="__123Graph_XPIE6B" hidden="1">[1]Cost_Summ!#REF!</definedName>
    <definedName name="__123Graph_XPIE7" localSheetId="7" hidden="1">[1]Cost_Summ!#REF!</definedName>
    <definedName name="__123Graph_XPIE7" localSheetId="8" hidden="1">[1]Cost_Summ!#REF!</definedName>
    <definedName name="__123Graph_XPIE7" hidden="1">[1]Cost_Summ!#REF!</definedName>
    <definedName name="__123Graph_XPIE8" localSheetId="7" hidden="1">[1]Cost_Summ!#REF!</definedName>
    <definedName name="__123Graph_XPIE8" localSheetId="8" hidden="1">[1]Cost_Summ!#REF!</definedName>
    <definedName name="__123Graph_XPIE8" hidden="1">[1]Cost_Summ!#REF!</definedName>
    <definedName name="__123Graph_XPIE8A" localSheetId="7" hidden="1">[1]Cost_Summ!#REF!</definedName>
    <definedName name="__123Graph_XPIE8A" localSheetId="8" hidden="1">[1]Cost_Summ!#REF!</definedName>
    <definedName name="__123Graph_XPIE8A" hidden="1">[1]Cost_Summ!#REF!</definedName>
    <definedName name="__123Graph_XPIE9" localSheetId="7" hidden="1">[1]Cost_Summ!#REF!</definedName>
    <definedName name="__123Graph_XPIE9" localSheetId="8" hidden="1">[1]Cost_Summ!#REF!</definedName>
    <definedName name="__123Graph_XPIE9" hidden="1">[1]Cost_Summ!#REF!</definedName>
    <definedName name="__123Graph_XPIE9A" localSheetId="7" hidden="1">[1]Cost_Summ!#REF!</definedName>
    <definedName name="__123Graph_XPIE9A" localSheetId="8" hidden="1">[1]Cost_Summ!#REF!</definedName>
    <definedName name="__123Graph_XPIE9A" hidden="1">[1]Cost_Summ!#REF!</definedName>
    <definedName name="__123Graph_XSTAFF1" localSheetId="7" hidden="1">[1]Cost_Summ!#REF!</definedName>
    <definedName name="__123Graph_XSTAFF1" localSheetId="8" hidden="1">[1]Cost_Summ!#REF!</definedName>
    <definedName name="__123Graph_XSTAFF1" hidden="1">[1]Cost_Summ!#REF!</definedName>
    <definedName name="__123Graph_XSTAFF2" localSheetId="7" hidden="1">[1]Cost_Summ!#REF!</definedName>
    <definedName name="__123Graph_XSTAFF2" localSheetId="8" hidden="1">[1]Cost_Summ!#REF!</definedName>
    <definedName name="__123Graph_XSTAFF2" hidden="1">[1]Cost_Summ!#REF!</definedName>
    <definedName name="_Fill" localSheetId="7" hidden="1">[1]Cost_Summ!#REF!</definedName>
    <definedName name="_Fill" localSheetId="8" hidden="1">[1]Cost_Summ!#REF!</definedName>
    <definedName name="_Fill" hidden="1">[1]Cost_Summ!#REF!</definedName>
    <definedName name="_xlnm._FilterDatabase" localSheetId="4" hidden="1">'2A Revenue Report'!$A$17:$AC$36</definedName>
    <definedName name="_xlnm._FilterDatabase" localSheetId="7" hidden="1">'3A Expenditure Changes'!$A$17:$AC$36</definedName>
    <definedName name="_xlnm._FilterDatabase" localSheetId="8" hidden="1">'3B Position Changes'!$A$18:$AE$37</definedName>
    <definedName name="_xlnm._FilterDatabase" localSheetId="9" hidden="1">'4A Equipment Req'!$A$9:$L$30</definedName>
    <definedName name="_xlnm._FilterDatabase" localSheetId="10" hidden="1">'4B Fleet Req'!$A$8:$AA$8</definedName>
    <definedName name="_xlnm._FilterDatabase" localSheetId="33" hidden="1">'Contact Sheet'!$B$5:$G$60</definedName>
    <definedName name="_Key1" localSheetId="7" hidden="1">[1]Cost_Summ!#REF!</definedName>
    <definedName name="_Key1" localSheetId="8" hidden="1">[1]Cost_Summ!#REF!</definedName>
    <definedName name="_Key1" localSheetId="9" hidden="1">[1]Cost_Summ!#REF!</definedName>
    <definedName name="_Key1" localSheetId="10" hidden="1">[1]Cost_Summ!#REF!</definedName>
    <definedName name="_Key1" hidden="1">[1]Cost_Summ!#REF!</definedName>
    <definedName name="_Key2" localSheetId="7" hidden="1">[1]Bgt!#REF!</definedName>
    <definedName name="_Key2" localSheetId="8" hidden="1">[1]Bgt!#REF!</definedName>
    <definedName name="_Key2" localSheetId="9" hidden="1">[1]Bgt!#REF!</definedName>
    <definedName name="_Key2" localSheetId="10" hidden="1">[1]Bgt!#REF!</definedName>
    <definedName name="_Key2" hidden="1">[1]Bgt!#REF!</definedName>
    <definedName name="_Order1" hidden="1">0</definedName>
    <definedName name="_Order2" hidden="1">255</definedName>
    <definedName name="_Sort" localSheetId="7" hidden="1">[1]Cost_Summ!#REF!</definedName>
    <definedName name="_Sort" localSheetId="8" hidden="1">[1]Cost_Summ!#REF!</definedName>
    <definedName name="_Sort" localSheetId="9" hidden="1">[1]Cost_Summ!#REF!</definedName>
    <definedName name="_Sort" localSheetId="10" hidden="1">[1]Cost_Summ!#REF!</definedName>
    <definedName name="_Sort" hidden="1">[1]Cost_Summ!#REF!</definedName>
    <definedName name="_Toc25589666" localSheetId="0">'BUDGET SUBMISSION CHECKLIST'!$B$1</definedName>
    <definedName name="ApptType">'[2]DO NOT USE'!$AK$1:$AK$5</definedName>
    <definedName name="Auto_CPI_Adjust_Yes_No" localSheetId="6">#REF!</definedName>
    <definedName name="Auto_CPI_Adjust_Yes_No" localSheetId="7">#REF!</definedName>
    <definedName name="Auto_CPI_Adjust_Yes_No" localSheetId="8">#REF!</definedName>
    <definedName name="Auto_CPI_Adjust_Yes_No" localSheetId="9">#REF!</definedName>
    <definedName name="Auto_CPI_Adjust_Yes_No" localSheetId="10">#REF!</definedName>
    <definedName name="Auto_CPI_Adjust_Yes_No" localSheetId="33">#REF!</definedName>
    <definedName name="Auto_CPI_Adjust_Yes_No" localSheetId="34">#REF!</definedName>
    <definedName name="Auto_CPI_Adjust_Yes_No" localSheetId="13">#REF!</definedName>
    <definedName name="Auto_CPI_Adjust_Yes_No" localSheetId="14">'[3]Form 2B-Fees &amp; Fines'!$Q$3:$Q$4</definedName>
    <definedName name="Auto_CPI_Adjust_Yes_No">#REF!</definedName>
    <definedName name="blue" localSheetId="2" hidden="1">{"PageTwo",#N/A,FALSE,"Sim Claim";"PageOne",#N/A,FALSE,"Sim Claim"}</definedName>
    <definedName name="blue" localSheetId="6" hidden="1">{"PageTwo",#N/A,FALSE,"Sim Claim";"PageOne",#N/A,FALSE,"Sim Claim"}</definedName>
    <definedName name="blue" localSheetId="9" hidden="1">{"PageTwo",#N/A,FALSE,"Sim Claim";"PageOne",#N/A,FALSE,"Sim Claim"}</definedName>
    <definedName name="blue" localSheetId="10" hidden="1">{"PageTwo",#N/A,FALSE,"Sim Claim";"PageOne",#N/A,FALSE,"Sim Claim"}</definedName>
    <definedName name="blue" localSheetId="33" hidden="1">{"PageTwo",#N/A,FALSE,"Sim Claim";"PageOne",#N/A,FALSE,"Sim Claim"}</definedName>
    <definedName name="blue" localSheetId="34" hidden="1">{"PageTwo",#N/A,FALSE,"Sim Claim";"PageOne",#N/A,FALSE,"Sim Claim"}</definedName>
    <definedName name="blue" localSheetId="13" hidden="1">{"PageTwo",#N/A,FALSE,"Sim Claim";"PageOne",#N/A,FALSE,"Sim Claim"}</definedName>
    <definedName name="blue" localSheetId="21" hidden="1">{"PageTwo",#N/A,FALSE,"Sim Claim";"PageOne",#N/A,FALSE,"Sim Claim"}</definedName>
    <definedName name="blue" hidden="1">{"PageTwo",#N/A,FALSE,"Sim Claim";"PageOne",#N/A,FALSE,"Sim Claim"}</definedName>
    <definedName name="blue2" localSheetId="2" hidden="1">{"PageTwo",#N/A,FALSE,"Sim Claim";"PageOne",#N/A,FALSE,"Sim Claim"}</definedName>
    <definedName name="blue2" localSheetId="6" hidden="1">{"PageTwo",#N/A,FALSE,"Sim Claim";"PageOne",#N/A,FALSE,"Sim Claim"}</definedName>
    <definedName name="blue2" localSheetId="9" hidden="1">{"PageTwo",#N/A,FALSE,"Sim Claim";"PageOne",#N/A,FALSE,"Sim Claim"}</definedName>
    <definedName name="blue2" localSheetId="10" hidden="1">{"PageTwo",#N/A,FALSE,"Sim Claim";"PageOne",#N/A,FALSE,"Sim Claim"}</definedName>
    <definedName name="blue2" localSheetId="33" hidden="1">{"PageTwo",#N/A,FALSE,"Sim Claim";"PageOne",#N/A,FALSE,"Sim Claim"}</definedName>
    <definedName name="blue2" localSheetId="34" hidden="1">{"PageTwo",#N/A,FALSE,"Sim Claim";"PageOne",#N/A,FALSE,"Sim Claim"}</definedName>
    <definedName name="blue2" localSheetId="13" hidden="1">{"PageTwo",#N/A,FALSE,"Sim Claim";"PageOne",#N/A,FALSE,"Sim Claim"}</definedName>
    <definedName name="blue2" localSheetId="21" hidden="1">{"PageTwo",#N/A,FALSE,"Sim Claim";"PageOne",#N/A,FALSE,"Sim Claim"}</definedName>
    <definedName name="blue2" hidden="1">{"PageTwo",#N/A,FALSE,"Sim Claim";"PageOne",#N/A,FALSE,"Sim Claim"}</definedName>
    <definedName name="BurType">'[2]DO NOT USE'!$AQ$1:$AQ$28</definedName>
    <definedName name="Dept">'[2]DO NOT USE'!$AN$1:$AN$3</definedName>
    <definedName name="FPStat">'[2]DO NOT USE'!$V$1:$V$3</definedName>
    <definedName name="HRAnalysts">'[2]DO NOT USE'!$A$1:$A$8</definedName>
    <definedName name="InterviewStat">'[2]DO NOT USE'!$S$1:$S$3</definedName>
    <definedName name="OfferStat">'[2]DO NOT USE'!$AB$1:$AB$3</definedName>
    <definedName name="Phase">'[2]DO NOT USE'!$AE$1:$AE$9</definedName>
    <definedName name="_xlnm.Print_Area" localSheetId="4">'2A Revenue Report'!$A$1:$AC$36</definedName>
    <definedName name="_xlnm.Print_Area" localSheetId="6">'2C Cost Recovery'!$A$1:$P$181</definedName>
    <definedName name="_xlnm.Print_Area" localSheetId="7">'3A Expenditure Changes'!$A$1:$AC$39</definedName>
    <definedName name="_xlnm.Print_Area" localSheetId="8">'3B Position Changes'!$A$1:$AO$39</definedName>
    <definedName name="_xlnm.Print_Area" localSheetId="0">'BUDGET SUBMISSION CHECKLIST'!$B$1:$B$35</definedName>
    <definedName name="_xlnm.Print_Area" localSheetId="20">'Chartfield Request Forms'!$A$1:$N$36</definedName>
    <definedName name="_xlnm.Print_Area" localSheetId="33">'Contact Sheet'!$A$1:$L$59</definedName>
    <definedName name="_xlnm.Print_Area" localSheetId="13">'Organizational Chart'!$A$1:$O$21</definedName>
    <definedName name="_xlnm.Print_Area" localSheetId="14">'Prop J Cover Page Sample'!#REF!</definedName>
    <definedName name="_xlnm.Print_Titles" localSheetId="4">'2A Revenue Report'!$17:$17</definedName>
    <definedName name="Program" localSheetId="7">#REF!</definedName>
    <definedName name="Program" localSheetId="8">#REF!</definedName>
    <definedName name="Program" localSheetId="9">#REF!</definedName>
    <definedName name="Program" localSheetId="10">#REF!</definedName>
    <definedName name="Program" localSheetId="33">#REF!</definedName>
    <definedName name="Program" localSheetId="34">#REF!</definedName>
    <definedName name="Program" localSheetId="13">#REF!</definedName>
    <definedName name="Program">#REF!</definedName>
    <definedName name="ProjectTYpe" localSheetId="7">#REF!</definedName>
    <definedName name="ProjectTYpe" localSheetId="8">#REF!</definedName>
    <definedName name="ProjectTYpe" localSheetId="9">#REF!</definedName>
    <definedName name="ProjectTYpe" localSheetId="10">#REF!</definedName>
    <definedName name="ProjectTYpe" localSheetId="33">#REF!</definedName>
    <definedName name="ProjectTYpe" localSheetId="34">#REF!</definedName>
    <definedName name="ProjectTYpe" localSheetId="13">#REF!</definedName>
    <definedName name="ProjectTYpe">#REF!</definedName>
    <definedName name="ProjectType2" localSheetId="7">#REF!</definedName>
    <definedName name="ProjectType2" localSheetId="8">#REF!</definedName>
    <definedName name="ProjectType2" localSheetId="9">#REF!</definedName>
    <definedName name="ProjectType2" localSheetId="10">#REF!</definedName>
    <definedName name="ProjectType2" localSheetId="33">#REF!</definedName>
    <definedName name="ProjectType2" localSheetId="34">#REF!</definedName>
    <definedName name="ProjectType2" localSheetId="13">#REF!</definedName>
    <definedName name="ProjectType2">#REF!</definedName>
    <definedName name="ProjecType" localSheetId="7">#REF!</definedName>
    <definedName name="ProjecType" localSheetId="8">#REF!</definedName>
    <definedName name="ProjecType" localSheetId="9">#REF!</definedName>
    <definedName name="ProjecType" localSheetId="10">#REF!</definedName>
    <definedName name="ProjecType" localSheetId="33">#REF!</definedName>
    <definedName name="ProjecType" localSheetId="34">#REF!</definedName>
    <definedName name="ProjecType" localSheetId="13">#REF!</definedName>
    <definedName name="ProjecType">#REF!</definedName>
    <definedName name="RefVerifStat">'[2]DO NOT USE'!$Y$1:$Y$2</definedName>
    <definedName name="REPRO">'[2]ACTIVE POSITIONS'!#REF!</definedName>
    <definedName name="Request" localSheetId="34">'[4]Drop-Down Menu Lists'!$A$37:$A$39</definedName>
    <definedName name="Request" localSheetId="13">'[4]Drop-Down Menu Lists'!$A$37:$A$39</definedName>
    <definedName name="Request">'[4]Drop-Down Menu Lists'!$A$37:$A$39</definedName>
    <definedName name="RequestType" localSheetId="7">#REF!</definedName>
    <definedName name="RequestType" localSheetId="8">#REF!</definedName>
    <definedName name="RequestType" localSheetId="9">#REF!</definedName>
    <definedName name="RequestType" localSheetId="10">#REF!</definedName>
    <definedName name="RequestType" localSheetId="33">#REF!</definedName>
    <definedName name="RequestType" localSheetId="34">#REF!</definedName>
    <definedName name="RequestType" localSheetId="13">#REF!</definedName>
    <definedName name="RequestType">#REF!</definedName>
    <definedName name="rngDest" localSheetId="13">#REF!</definedName>
    <definedName name="rngDest">#REF!</definedName>
    <definedName name="rngTrigger" localSheetId="13">#REF!</definedName>
    <definedName name="rngTrigger">#REF!</definedName>
    <definedName name="RTFStatus">'[2]DO NOT USE'!$G$1:$G$8</definedName>
    <definedName name="SchedType">'[2]DO NOT USE'!$AH$1:$AH$3</definedName>
    <definedName name="Subsystems" localSheetId="34">'[4]Drop-Down Menu Lists'!$A$2:$A$32</definedName>
    <definedName name="Subsystems" localSheetId="13">'[4]Drop-Down Menu Lists'!$A$2:$A$32</definedName>
    <definedName name="Subsystems">'[4]Drop-Down Menu Lists'!$A$2:$A$32</definedName>
    <definedName name="test" localSheetId="7" hidden="1">[5]Admin_Cost_Summary!#REF!</definedName>
    <definedName name="test" localSheetId="8" hidden="1">[5]Admin_Cost_Summary!#REF!</definedName>
    <definedName name="test" localSheetId="9" hidden="1">[5]Admin_Cost_Summary!#REF!</definedName>
    <definedName name="test" localSheetId="10" hidden="1">[5]Admin_Cost_Summary!#REF!</definedName>
    <definedName name="test" localSheetId="33" hidden="1">[5]Admin_Cost_Summary!#REF!</definedName>
    <definedName name="test" hidden="1">[5]Admin_Cost_Summary!#REF!</definedName>
    <definedName name="test1" localSheetId="7" hidden="1">[6]Admin_Cost_Summary!#REF!</definedName>
    <definedName name="test1" localSheetId="8" hidden="1">[6]Admin_Cost_Summary!#REF!</definedName>
    <definedName name="test1" localSheetId="9" hidden="1">[6]Admin_Cost_Summary!#REF!</definedName>
    <definedName name="test1" localSheetId="10" hidden="1">[6]Admin_Cost_Summary!#REF!</definedName>
    <definedName name="test1" hidden="1">[6]Admin_Cost_Summary!#REF!</definedName>
    <definedName name="test10" localSheetId="7" hidden="1">[5]Admin_Cost_Summary!#REF!</definedName>
    <definedName name="test10" localSheetId="8" hidden="1">[5]Admin_Cost_Summary!#REF!</definedName>
    <definedName name="test10" localSheetId="9" hidden="1">[5]Admin_Cost_Summary!#REF!</definedName>
    <definedName name="test10" localSheetId="10" hidden="1">[5]Admin_Cost_Summary!#REF!</definedName>
    <definedName name="test10" hidden="1">[5]Admin_Cost_Summary!#REF!</definedName>
    <definedName name="test11" localSheetId="7" hidden="1">[5]Admin_Cost_Summary!#REF!</definedName>
    <definedName name="test11" localSheetId="8" hidden="1">[5]Admin_Cost_Summary!#REF!</definedName>
    <definedName name="test11" localSheetId="9" hidden="1">[5]Admin_Cost_Summary!#REF!</definedName>
    <definedName name="test11" localSheetId="10" hidden="1">[5]Admin_Cost_Summary!#REF!</definedName>
    <definedName name="test11" hidden="1">[5]Admin_Cost_Summary!#REF!</definedName>
    <definedName name="test12" localSheetId="7" hidden="1">[5]Admin_Cost_Summary!#REF!</definedName>
    <definedName name="test12" localSheetId="8" hidden="1">[5]Admin_Cost_Summary!#REF!</definedName>
    <definedName name="test12" hidden="1">[5]Admin_Cost_Summary!#REF!</definedName>
    <definedName name="test2" localSheetId="7" hidden="1">[5]Admin_Cost_Summary!#REF!</definedName>
    <definedName name="test2" localSheetId="8" hidden="1">[5]Admin_Cost_Summary!#REF!</definedName>
    <definedName name="test2" hidden="1">[5]Admin_Cost_Summary!#REF!</definedName>
    <definedName name="test3" localSheetId="7" hidden="1">[5]Admin_Cost_Summary!#REF!</definedName>
    <definedName name="test3" localSheetId="8" hidden="1">[5]Admin_Cost_Summary!#REF!</definedName>
    <definedName name="test3" hidden="1">[5]Admin_Cost_Summary!#REF!</definedName>
    <definedName name="test4" localSheetId="7" hidden="1">[5]Admin_Cost_Summary!#REF!</definedName>
    <definedName name="test4" localSheetId="8" hidden="1">[5]Admin_Cost_Summary!#REF!</definedName>
    <definedName name="test4" hidden="1">[5]Admin_Cost_Summary!#REF!</definedName>
    <definedName name="test5" localSheetId="7" hidden="1">[5]Admin_Cost_Summary!#REF!</definedName>
    <definedName name="test5" localSheetId="8" hidden="1">[5]Admin_Cost_Summary!#REF!</definedName>
    <definedName name="test5" hidden="1">[5]Admin_Cost_Summary!#REF!</definedName>
    <definedName name="test6" localSheetId="7" hidden="1">[5]Admin_Cost_Summary!#REF!</definedName>
    <definedName name="test6" localSheetId="8" hidden="1">[5]Admin_Cost_Summary!#REF!</definedName>
    <definedName name="test6" hidden="1">[5]Admin_Cost_Summary!#REF!</definedName>
    <definedName name="test7" localSheetId="7" hidden="1">[5]Admin_Cost_Summary!#REF!</definedName>
    <definedName name="test7" localSheetId="8" hidden="1">[5]Admin_Cost_Summary!#REF!</definedName>
    <definedName name="test7" hidden="1">[5]Admin_Cost_Summary!#REF!</definedName>
    <definedName name="test8" localSheetId="7" hidden="1">[5]Admin_Cost_Summary!#REF!</definedName>
    <definedName name="test8" localSheetId="8" hidden="1">[5]Admin_Cost_Summary!#REF!</definedName>
    <definedName name="test8" hidden="1">[5]Admin_Cost_Summary!#REF!</definedName>
    <definedName name="test9" localSheetId="7" hidden="1">[5]Admin_Cost_Summary!#REF!</definedName>
    <definedName name="test9" localSheetId="8" hidden="1">[5]Admin_Cost_Summary!#REF!</definedName>
    <definedName name="test9" hidden="1">[5]Admin_Cost_Summary!#REF!</definedName>
    <definedName name="unknown" localSheetId="2" hidden="1">{"PageTwo",#N/A,FALSE,"Sim Claim";"PageOne",#N/A,FALSE,"Sim Claim"}</definedName>
    <definedName name="unknown" localSheetId="6" hidden="1">{"PageTwo",#N/A,FALSE,"Sim Claim";"PageOne",#N/A,FALSE,"Sim Claim"}</definedName>
    <definedName name="unknown" localSheetId="9" hidden="1">{"PageTwo",#N/A,FALSE,"Sim Claim";"PageOne",#N/A,FALSE,"Sim Claim"}</definedName>
    <definedName name="unknown" localSheetId="10" hidden="1">{"PageTwo",#N/A,FALSE,"Sim Claim";"PageOne",#N/A,FALSE,"Sim Claim"}</definedName>
    <definedName name="unknown" localSheetId="33" hidden="1">{"PageTwo",#N/A,FALSE,"Sim Claim";"PageOne",#N/A,FALSE,"Sim Claim"}</definedName>
    <definedName name="unknown" localSheetId="34" hidden="1">{"PageTwo",#N/A,FALSE,"Sim Claim";"PageOne",#N/A,FALSE,"Sim Claim"}</definedName>
    <definedName name="unknown" localSheetId="13" hidden="1">{"PageTwo",#N/A,FALSE,"Sim Claim";"PageOne",#N/A,FALSE,"Sim Claim"}</definedName>
    <definedName name="unknown" localSheetId="21" hidden="1">{"PageTwo",#N/A,FALSE,"Sim Claim";"PageOne",#N/A,FALSE,"Sim Claim"}</definedName>
    <definedName name="unknown" hidden="1">{"PageTwo",#N/A,FALSE,"Sim Claim";"PageOne",#N/A,FALSE,"Sim Claim"}</definedName>
    <definedName name="unknown2" localSheetId="2" hidden="1">{"PageTwo",#N/A,FALSE,"Sim Claim";"PageOne",#N/A,FALSE,"Sim Claim"}</definedName>
    <definedName name="unknown2" localSheetId="6" hidden="1">{"PageTwo",#N/A,FALSE,"Sim Claim";"PageOne",#N/A,FALSE,"Sim Claim"}</definedName>
    <definedName name="unknown2" localSheetId="9" hidden="1">{"PageTwo",#N/A,FALSE,"Sim Claim";"PageOne",#N/A,FALSE,"Sim Claim"}</definedName>
    <definedName name="unknown2" localSheetId="10" hidden="1">{"PageTwo",#N/A,FALSE,"Sim Claim";"PageOne",#N/A,FALSE,"Sim Claim"}</definedName>
    <definedName name="unknown2" localSheetId="33" hidden="1">{"PageTwo",#N/A,FALSE,"Sim Claim";"PageOne",#N/A,FALSE,"Sim Claim"}</definedName>
    <definedName name="unknown2" localSheetId="34" hidden="1">{"PageTwo",#N/A,FALSE,"Sim Claim";"PageOne",#N/A,FALSE,"Sim Claim"}</definedName>
    <definedName name="unknown2" localSheetId="13" hidden="1">{"PageTwo",#N/A,FALSE,"Sim Claim";"PageOne",#N/A,FALSE,"Sim Claim"}</definedName>
    <definedName name="unknown2" localSheetId="21" hidden="1">{"PageTwo",#N/A,FALSE,"Sim Claim";"PageOne",#N/A,FALSE,"Sim Claim"}</definedName>
    <definedName name="unknown2" hidden="1">{"PageTwo",#N/A,FALSE,"Sim Claim";"PageOne",#N/A,FALSE,"Sim Claim"}</definedName>
    <definedName name="wrn.Simulation." localSheetId="2" hidden="1">{"PageTwo",#N/A,FALSE,"Sim Claim";"PageOne",#N/A,FALSE,"Sim Claim"}</definedName>
    <definedName name="wrn.Simulation." localSheetId="6" hidden="1">{"PageTwo",#N/A,FALSE,"Sim Claim";"PageOne",#N/A,FALSE,"Sim Claim"}</definedName>
    <definedName name="wrn.Simulation." localSheetId="9" hidden="1">{"PageTwo",#N/A,FALSE,"Sim Claim";"PageOne",#N/A,FALSE,"Sim Claim"}</definedName>
    <definedName name="wrn.Simulation." localSheetId="10" hidden="1">{"PageTwo",#N/A,FALSE,"Sim Claim";"PageOne",#N/A,FALSE,"Sim Claim"}</definedName>
    <definedName name="wrn.Simulation." localSheetId="33" hidden="1">{"PageTwo",#N/A,FALSE,"Sim Claim";"PageOne",#N/A,FALSE,"Sim Claim"}</definedName>
    <definedName name="wrn.Simulation." localSheetId="34" hidden="1">{"PageTwo",#N/A,FALSE,"Sim Claim";"PageOne",#N/A,FALSE,"Sim Claim"}</definedName>
    <definedName name="wrn.Simulation." localSheetId="13" hidden="1">{"PageTwo",#N/A,FALSE,"Sim Claim";"PageOne",#N/A,FALSE,"Sim Claim"}</definedName>
    <definedName name="wrn.Simulation." localSheetId="21" hidden="1">{"PageTwo",#N/A,FALSE,"Sim Claim";"PageOne",#N/A,FALSE,"Sim Claim"}</definedName>
    <definedName name="wrn.Simulation." hidden="1">{"PageTwo",#N/A,FALSE,"Sim Claim";"PageOne",#N/A,FALSE,"Sim Claim"}</definedName>
    <definedName name="wrn2.simulation" localSheetId="2" hidden="1">{"PageTwo",#N/A,FALSE,"Sim Claim";"PageOne",#N/A,FALSE,"Sim Claim"}</definedName>
    <definedName name="wrn2.simulation" localSheetId="6" hidden="1">{"PageTwo",#N/A,FALSE,"Sim Claim";"PageOne",#N/A,FALSE,"Sim Claim"}</definedName>
    <definedName name="wrn2.simulation" localSheetId="9" hidden="1">{"PageTwo",#N/A,FALSE,"Sim Claim";"PageOne",#N/A,FALSE,"Sim Claim"}</definedName>
    <definedName name="wrn2.simulation" localSheetId="10" hidden="1">{"PageTwo",#N/A,FALSE,"Sim Claim";"PageOne",#N/A,FALSE,"Sim Claim"}</definedName>
    <definedName name="wrn2.simulation" localSheetId="33" hidden="1">{"PageTwo",#N/A,FALSE,"Sim Claim";"PageOne",#N/A,FALSE,"Sim Claim"}</definedName>
    <definedName name="wrn2.simulation" localSheetId="34" hidden="1">{"PageTwo",#N/A,FALSE,"Sim Claim";"PageOne",#N/A,FALSE,"Sim Claim"}</definedName>
    <definedName name="wrn2.simulation" localSheetId="13" hidden="1">{"PageTwo",#N/A,FALSE,"Sim Claim";"PageOne",#N/A,FALSE,"Sim Claim"}</definedName>
    <definedName name="wrn2.simulation" localSheetId="21" hidden="1">{"PageTwo",#N/A,FALSE,"Sim Claim";"PageOne",#N/A,FALSE,"Sim Claim"}</definedName>
    <definedName name="wrn2.simulation" hidden="1">{"PageTwo",#N/A,FALSE,"Sim Claim";"PageOne",#N/A,FALSE,"Sim Claim"}</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9" l="1"/>
  <c r="E21" i="9"/>
  <c r="E22" i="9"/>
  <c r="E64" i="9"/>
  <c r="C4" i="58" l="1"/>
  <c r="Y46" i="40" l="1"/>
  <c r="AD46" i="40" s="1"/>
  <c r="AD45" i="40"/>
  <c r="Y45" i="40"/>
  <c r="Y44" i="40"/>
  <c r="AD44" i="40" s="1"/>
  <c r="AD43" i="40"/>
  <c r="Y43" i="40"/>
  <c r="Y42" i="40"/>
  <c r="AD42" i="40" s="1"/>
  <c r="Y41" i="40"/>
  <c r="AD41" i="40" s="1"/>
  <c r="Y40" i="40"/>
  <c r="AD40" i="40" s="1"/>
  <c r="Y39" i="40"/>
  <c r="AD39" i="40" s="1"/>
  <c r="Y38" i="40"/>
  <c r="AD38" i="40" s="1"/>
  <c r="Y37" i="40"/>
  <c r="AD37" i="40" s="1"/>
  <c r="R36" i="40"/>
  <c r="Q36" i="40"/>
  <c r="P36" i="40"/>
  <c r="O36" i="40"/>
  <c r="N36" i="40"/>
  <c r="M36" i="40"/>
  <c r="L36" i="40"/>
  <c r="K36" i="40"/>
  <c r="J36" i="40"/>
  <c r="I36" i="40"/>
  <c r="H36" i="40"/>
  <c r="G36" i="40"/>
  <c r="Y34" i="40"/>
  <c r="AD34" i="40" s="1"/>
  <c r="Y33" i="40"/>
  <c r="AD33" i="40" s="1"/>
  <c r="Y32" i="40"/>
  <c r="AD32" i="40" s="1"/>
  <c r="Y31" i="40"/>
  <c r="AD31" i="40" s="1"/>
  <c r="Y30" i="40"/>
  <c r="AD30" i="40" s="1"/>
  <c r="Y29" i="40"/>
  <c r="AD29" i="40" s="1"/>
  <c r="Y28" i="40"/>
  <c r="AD28" i="40" s="1"/>
  <c r="AD27" i="40"/>
  <c r="Y27" i="40"/>
  <c r="Y26" i="40"/>
  <c r="AD26" i="40" s="1"/>
  <c r="B26" i="40"/>
  <c r="B27" i="40" s="1"/>
  <c r="B28" i="40" s="1"/>
  <c r="B29" i="40" s="1"/>
  <c r="B30" i="40" s="1"/>
  <c r="B31" i="40" s="1"/>
  <c r="B32" i="40" s="1"/>
  <c r="B33" i="40" s="1"/>
  <c r="B34" i="40" s="1"/>
  <c r="Y25" i="40"/>
  <c r="AD25" i="40" s="1"/>
  <c r="Y21" i="40"/>
  <c r="AD21" i="40" s="1"/>
  <c r="Y20" i="40"/>
  <c r="AD20" i="40" s="1"/>
  <c r="Y19" i="40"/>
  <c r="AD19" i="40" s="1"/>
  <c r="Y18" i="40"/>
  <c r="AD18" i="40" s="1"/>
  <c r="Y17" i="40"/>
  <c r="AD17" i="40" s="1"/>
  <c r="Y16" i="40"/>
  <c r="AD16" i="40" s="1"/>
  <c r="Y15" i="40"/>
  <c r="AD15" i="40" s="1"/>
  <c r="Y14" i="40"/>
  <c r="AD14" i="40" s="1"/>
  <c r="Y13" i="40"/>
  <c r="AD13" i="40" s="1"/>
  <c r="B13" i="40"/>
  <c r="B14" i="40" s="1"/>
  <c r="B15" i="40" s="1"/>
  <c r="B16" i="40" s="1"/>
  <c r="B17" i="40" s="1"/>
  <c r="B18" i="40" s="1"/>
  <c r="B19" i="40" s="1"/>
  <c r="B20" i="40" s="1"/>
  <c r="B21" i="40" s="1"/>
  <c r="B37" i="40" s="1"/>
  <c r="B38" i="40" s="1"/>
  <c r="B39" i="40" s="1"/>
  <c r="B40" i="40" s="1"/>
  <c r="B41" i="40" s="1"/>
  <c r="B42" i="40" s="1"/>
  <c r="B43" i="40" s="1"/>
  <c r="B44" i="40" s="1"/>
  <c r="B45" i="40" s="1"/>
  <c r="B46" i="40" s="1"/>
  <c r="Y12" i="40"/>
  <c r="AD12" i="40" s="1"/>
  <c r="U8" i="85" l="1"/>
  <c r="T8" i="85"/>
  <c r="R8" i="85"/>
  <c r="S8" i="85" s="1"/>
  <c r="U7" i="85"/>
  <c r="T7" i="85"/>
  <c r="R7" i="85"/>
  <c r="S7" i="85" s="1"/>
  <c r="U6" i="85"/>
  <c r="T6" i="85"/>
  <c r="R6" i="85"/>
  <c r="S6" i="85" s="1"/>
  <c r="U5" i="85"/>
  <c r="T5" i="85"/>
  <c r="R5" i="85"/>
  <c r="S5" i="85" s="1"/>
  <c r="U4" i="85"/>
  <c r="T4" i="85"/>
  <c r="R4" i="85"/>
  <c r="S4" i="85" s="1"/>
  <c r="U3" i="85"/>
  <c r="T3" i="85"/>
  <c r="R3" i="85"/>
  <c r="S3" i="85" s="1"/>
  <c r="W3" i="84"/>
  <c r="V3" i="84"/>
  <c r="J198" i="80"/>
  <c r="I198" i="80"/>
  <c r="J197" i="80"/>
  <c r="I197" i="80"/>
  <c r="J196" i="80"/>
  <c r="I196" i="80"/>
  <c r="J195" i="80"/>
  <c r="I195" i="80"/>
  <c r="J194" i="80"/>
  <c r="I194" i="80"/>
  <c r="J193" i="80"/>
  <c r="I193" i="80"/>
  <c r="J192" i="80"/>
  <c r="I192" i="80"/>
  <c r="J191" i="80"/>
  <c r="I191" i="80"/>
  <c r="J190" i="80"/>
  <c r="I190" i="80"/>
  <c r="J189" i="80"/>
  <c r="I189" i="80"/>
  <c r="J188" i="80"/>
  <c r="I188" i="80"/>
  <c r="J187" i="80"/>
  <c r="I187" i="80"/>
  <c r="J186" i="80"/>
  <c r="I186" i="80"/>
  <c r="J185" i="80"/>
  <c r="I185" i="80"/>
  <c r="J184" i="80"/>
  <c r="I184" i="80"/>
  <c r="J183" i="80"/>
  <c r="I183" i="80"/>
  <c r="J182" i="80"/>
  <c r="I182" i="80"/>
  <c r="J181" i="80"/>
  <c r="I181" i="80"/>
  <c r="J180" i="80"/>
  <c r="I180" i="80"/>
  <c r="J179" i="80"/>
  <c r="I179" i="80"/>
  <c r="J178" i="80"/>
  <c r="I178" i="80"/>
  <c r="J177" i="80"/>
  <c r="I177" i="80"/>
  <c r="J176" i="80"/>
  <c r="I176" i="80"/>
  <c r="J175" i="80"/>
  <c r="I175" i="80"/>
  <c r="J174" i="80"/>
  <c r="I174" i="80"/>
  <c r="J173" i="80"/>
  <c r="I173" i="80"/>
  <c r="J172" i="80"/>
  <c r="I172" i="80"/>
  <c r="J171" i="80"/>
  <c r="I171" i="80"/>
  <c r="J170" i="80"/>
  <c r="I170" i="80"/>
  <c r="J169" i="80"/>
  <c r="I169" i="80"/>
  <c r="J168" i="80"/>
  <c r="I168" i="80"/>
  <c r="J167" i="80"/>
  <c r="I167" i="80"/>
  <c r="J166" i="80"/>
  <c r="I166" i="80"/>
  <c r="J165" i="80"/>
  <c r="I165" i="80"/>
  <c r="J164" i="80"/>
  <c r="I164" i="80"/>
  <c r="J163" i="80"/>
  <c r="I163" i="80"/>
  <c r="J162" i="80"/>
  <c r="I162" i="80"/>
  <c r="J161" i="80"/>
  <c r="I161" i="80"/>
  <c r="J160" i="80"/>
  <c r="I160" i="80"/>
  <c r="J159" i="80"/>
  <c r="I159" i="80"/>
  <c r="J158" i="80"/>
  <c r="I158" i="80"/>
  <c r="J157" i="80"/>
  <c r="I157" i="80"/>
  <c r="J156" i="80"/>
  <c r="I156" i="80"/>
  <c r="J155" i="80"/>
  <c r="I155" i="80"/>
  <c r="J154" i="80"/>
  <c r="I154" i="80"/>
  <c r="J153" i="80"/>
  <c r="I153" i="80"/>
  <c r="J152" i="80"/>
  <c r="I152" i="80"/>
  <c r="J151" i="80"/>
  <c r="I151" i="80"/>
  <c r="J150" i="80"/>
  <c r="I150" i="80"/>
  <c r="J149" i="80"/>
  <c r="I149" i="80"/>
  <c r="J148" i="80"/>
  <c r="I148" i="80"/>
  <c r="J147" i="80"/>
  <c r="I147" i="80"/>
  <c r="J146" i="80"/>
  <c r="I146" i="80"/>
  <c r="J145" i="80"/>
  <c r="I145" i="80"/>
  <c r="J144" i="80"/>
  <c r="I144" i="80"/>
  <c r="J143" i="80"/>
  <c r="I143" i="80"/>
  <c r="J142" i="80"/>
  <c r="I142" i="80"/>
  <c r="J141" i="80"/>
  <c r="I141" i="80"/>
  <c r="J140" i="80"/>
  <c r="I140" i="80"/>
  <c r="J139" i="80"/>
  <c r="I139" i="80"/>
  <c r="J138" i="80"/>
  <c r="I138" i="80"/>
  <c r="J137" i="80"/>
  <c r="I137" i="80"/>
  <c r="J136" i="80"/>
  <c r="I136" i="80"/>
  <c r="J135" i="80"/>
  <c r="I135" i="80"/>
  <c r="J134" i="80"/>
  <c r="I134" i="80"/>
  <c r="J133" i="80"/>
  <c r="I133" i="80"/>
  <c r="J132" i="80"/>
  <c r="I132" i="80"/>
  <c r="J131" i="80"/>
  <c r="I131" i="80"/>
  <c r="J130" i="80"/>
  <c r="I130" i="80"/>
  <c r="J129" i="80"/>
  <c r="I129" i="80"/>
  <c r="J128" i="80"/>
  <c r="I128" i="80"/>
  <c r="J127" i="80"/>
  <c r="I127" i="80"/>
  <c r="J126" i="80"/>
  <c r="I126" i="80"/>
  <c r="J125" i="80"/>
  <c r="I125" i="80"/>
  <c r="J124" i="80"/>
  <c r="I124" i="80"/>
  <c r="J123" i="80"/>
  <c r="I123" i="80"/>
  <c r="J122" i="80"/>
  <c r="I122" i="80"/>
  <c r="J121" i="80"/>
  <c r="I121" i="80"/>
  <c r="J120" i="80"/>
  <c r="I120" i="80"/>
  <c r="J119" i="80"/>
  <c r="I119" i="80"/>
  <c r="J118" i="80"/>
  <c r="I118" i="80"/>
  <c r="J117" i="80"/>
  <c r="I117" i="80"/>
  <c r="J116" i="80"/>
  <c r="I116" i="80"/>
  <c r="J115" i="80"/>
  <c r="I115" i="80"/>
  <c r="J114" i="80"/>
  <c r="I114" i="80"/>
  <c r="J113" i="80"/>
  <c r="I113" i="80"/>
  <c r="J112" i="80"/>
  <c r="I112" i="80"/>
  <c r="J111" i="80"/>
  <c r="I111" i="80"/>
  <c r="J110" i="80"/>
  <c r="I110" i="80"/>
  <c r="J109" i="80"/>
  <c r="I109" i="80"/>
  <c r="J108" i="80"/>
  <c r="I108" i="80"/>
  <c r="J107" i="80"/>
  <c r="I107" i="80"/>
  <c r="J106" i="80"/>
  <c r="I106" i="80"/>
  <c r="J105" i="80"/>
  <c r="I105" i="80"/>
  <c r="J104" i="80"/>
  <c r="I104" i="80"/>
  <c r="J103" i="80"/>
  <c r="I103" i="80"/>
  <c r="J102" i="80"/>
  <c r="I102" i="80"/>
  <c r="J101" i="80"/>
  <c r="I101" i="80"/>
  <c r="J100" i="80"/>
  <c r="I100" i="80"/>
  <c r="J99" i="80"/>
  <c r="I99" i="80"/>
  <c r="J98" i="80"/>
  <c r="I98" i="80"/>
  <c r="J97" i="80"/>
  <c r="I97" i="80"/>
  <c r="J96" i="80"/>
  <c r="I96" i="80"/>
  <c r="J95" i="80"/>
  <c r="I95" i="80"/>
  <c r="J94" i="80"/>
  <c r="I94" i="80"/>
  <c r="J93" i="80"/>
  <c r="I93" i="80"/>
  <c r="J92" i="80"/>
  <c r="I92" i="80"/>
  <c r="J91" i="80"/>
  <c r="I91" i="80"/>
  <c r="J90" i="80"/>
  <c r="I90" i="80"/>
  <c r="J89" i="80"/>
  <c r="I89" i="80"/>
  <c r="J88" i="80"/>
  <c r="I88" i="80"/>
  <c r="J87" i="80"/>
  <c r="I87" i="80"/>
  <c r="J86" i="80"/>
  <c r="I86" i="80"/>
  <c r="J85" i="80"/>
  <c r="I85" i="80"/>
  <c r="J84" i="80"/>
  <c r="I84" i="80"/>
  <c r="J83" i="80"/>
  <c r="I83" i="80"/>
  <c r="J82" i="80"/>
  <c r="I82" i="80"/>
  <c r="J81" i="80"/>
  <c r="I81" i="80"/>
  <c r="J80" i="80"/>
  <c r="I80" i="80"/>
  <c r="J79" i="80"/>
  <c r="I79" i="80"/>
  <c r="J78" i="80"/>
  <c r="I78" i="80"/>
  <c r="J77" i="80"/>
  <c r="I77" i="80"/>
  <c r="J76" i="80"/>
  <c r="I76" i="80"/>
  <c r="J75" i="80"/>
  <c r="I75" i="80"/>
  <c r="J74" i="80"/>
  <c r="I74" i="80"/>
  <c r="J73" i="80"/>
  <c r="I73" i="80"/>
  <c r="J72" i="80"/>
  <c r="I72" i="80"/>
  <c r="J71" i="80"/>
  <c r="I71" i="80"/>
  <c r="J70" i="80"/>
  <c r="I70" i="80"/>
  <c r="J69" i="80"/>
  <c r="I69" i="80"/>
  <c r="J68" i="80"/>
  <c r="I68" i="80"/>
  <c r="J67" i="80"/>
  <c r="I67" i="80"/>
  <c r="J66" i="80"/>
  <c r="I66" i="80"/>
  <c r="J65" i="80"/>
  <c r="I65" i="80"/>
  <c r="J64" i="80"/>
  <c r="I64" i="80"/>
  <c r="J63" i="80"/>
  <c r="I63" i="80"/>
  <c r="J62" i="80"/>
  <c r="I62" i="80"/>
  <c r="J61" i="80"/>
  <c r="I61" i="80"/>
  <c r="J60" i="80"/>
  <c r="I60" i="80"/>
  <c r="J59" i="80"/>
  <c r="I59" i="80"/>
  <c r="J58" i="80"/>
  <c r="I58" i="80"/>
  <c r="J57" i="80"/>
  <c r="I57" i="80"/>
  <c r="J56" i="80"/>
  <c r="I56" i="80"/>
  <c r="J55" i="80"/>
  <c r="I55" i="80"/>
  <c r="J54" i="80"/>
  <c r="I54" i="80"/>
  <c r="J53" i="80"/>
  <c r="I53" i="80"/>
  <c r="J52" i="80"/>
  <c r="I52" i="80"/>
  <c r="J51" i="80"/>
  <c r="I51" i="80"/>
  <c r="J50" i="80"/>
  <c r="I50" i="80"/>
  <c r="J49" i="80"/>
  <c r="I49" i="80"/>
  <c r="J48" i="80"/>
  <c r="I48" i="80"/>
  <c r="J47" i="80"/>
  <c r="I47" i="80"/>
  <c r="J46" i="80"/>
  <c r="I46" i="80"/>
  <c r="J45" i="80"/>
  <c r="I45" i="80"/>
  <c r="J44" i="80"/>
  <c r="I44" i="80"/>
  <c r="J43" i="80"/>
  <c r="I43" i="80"/>
  <c r="J42" i="80"/>
  <c r="I42" i="80"/>
  <c r="J41" i="80"/>
  <c r="I41" i="80"/>
  <c r="J40" i="80"/>
  <c r="I40" i="80"/>
  <c r="J39" i="80"/>
  <c r="I39" i="80"/>
  <c r="J38" i="80"/>
  <c r="I38" i="80"/>
  <c r="J37" i="80"/>
  <c r="I37" i="80"/>
  <c r="J36" i="80"/>
  <c r="I36" i="80"/>
  <c r="J35" i="80"/>
  <c r="I35" i="80"/>
  <c r="J34" i="80"/>
  <c r="I34" i="80"/>
  <c r="J33" i="80"/>
  <c r="I33" i="80"/>
  <c r="J32" i="80"/>
  <c r="I32" i="80"/>
  <c r="J31" i="80"/>
  <c r="I31" i="80"/>
  <c r="J30" i="80"/>
  <c r="I30" i="80"/>
  <c r="J29" i="80"/>
  <c r="I29" i="80"/>
  <c r="J28" i="80"/>
  <c r="I28" i="80"/>
  <c r="J27" i="80"/>
  <c r="I27" i="80"/>
  <c r="J26" i="80"/>
  <c r="I26" i="80"/>
  <c r="J25" i="80"/>
  <c r="I25" i="80"/>
  <c r="J24" i="80"/>
  <c r="I24" i="80"/>
  <c r="J23" i="80"/>
  <c r="I23" i="80"/>
  <c r="J22" i="80"/>
  <c r="I22" i="80"/>
  <c r="J21" i="80"/>
  <c r="I21" i="80"/>
  <c r="J20" i="80"/>
  <c r="I20" i="80"/>
  <c r="J19" i="80"/>
  <c r="I19" i="80"/>
  <c r="J18" i="80"/>
  <c r="I18" i="80"/>
  <c r="J17" i="80"/>
  <c r="I17" i="80"/>
  <c r="J16" i="80"/>
  <c r="I16" i="80"/>
  <c r="J15" i="80"/>
  <c r="I15" i="80"/>
  <c r="J14" i="80"/>
  <c r="I14" i="80"/>
  <c r="J13" i="80"/>
  <c r="I13" i="80"/>
  <c r="J12" i="80"/>
  <c r="I12" i="80"/>
  <c r="J11" i="80"/>
  <c r="I11" i="80"/>
  <c r="J10" i="80"/>
  <c r="I10" i="80"/>
  <c r="J9" i="80"/>
  <c r="I9" i="80"/>
  <c r="J8" i="80"/>
  <c r="I8" i="80"/>
  <c r="J7" i="80"/>
  <c r="I7" i="80"/>
  <c r="J6" i="80"/>
  <c r="I6" i="80"/>
  <c r="J5" i="80"/>
  <c r="I5" i="80"/>
  <c r="J4" i="80"/>
  <c r="I4" i="80"/>
  <c r="J3" i="80"/>
  <c r="I3" i="80"/>
  <c r="O29" i="77"/>
  <c r="O28" i="77"/>
  <c r="O27" i="77"/>
  <c r="O26" i="77"/>
  <c r="O25" i="77"/>
  <c r="O24" i="77"/>
  <c r="O23" i="77"/>
  <c r="O22" i="77"/>
  <c r="O21" i="77"/>
  <c r="O20" i="77"/>
  <c r="O19" i="77"/>
  <c r="O18" i="77"/>
  <c r="O17" i="77"/>
  <c r="O16" i="77"/>
  <c r="O15" i="77"/>
  <c r="O14" i="77"/>
  <c r="O13" i="77"/>
  <c r="O12" i="77"/>
  <c r="O11" i="77"/>
  <c r="O10" i="77"/>
  <c r="O9" i="77"/>
  <c r="O8" i="77"/>
  <c r="O7" i="77"/>
  <c r="O6" i="77"/>
  <c r="O5" i="77"/>
  <c r="O4" i="77"/>
  <c r="O3" i="77"/>
  <c r="C34" i="58" l="1"/>
  <c r="H79" i="73"/>
  <c r="H78" i="73"/>
  <c r="H77" i="73"/>
  <c r="H76" i="73"/>
  <c r="H75" i="73"/>
  <c r="H74" i="73"/>
  <c r="H73" i="73"/>
  <c r="H72" i="73"/>
  <c r="H71" i="73"/>
  <c r="H70" i="73"/>
  <c r="H69" i="73"/>
  <c r="H68" i="73"/>
  <c r="H67" i="73"/>
  <c r="H66" i="73"/>
  <c r="H65" i="73"/>
  <c r="H64" i="73"/>
  <c r="H63" i="73"/>
  <c r="H62" i="73"/>
  <c r="H61" i="73"/>
  <c r="H60" i="73"/>
  <c r="H59" i="73"/>
  <c r="H58" i="73"/>
  <c r="H57" i="73"/>
  <c r="H56" i="73"/>
  <c r="H55" i="73"/>
  <c r="H54" i="73"/>
  <c r="H53" i="73"/>
  <c r="H52" i="73"/>
  <c r="H51" i="73"/>
  <c r="H50" i="73"/>
  <c r="H49" i="73"/>
  <c r="H48" i="73"/>
  <c r="H47" i="73"/>
  <c r="H46" i="73"/>
  <c r="H45" i="73"/>
  <c r="H44" i="73"/>
  <c r="H43" i="73"/>
  <c r="H42" i="73"/>
  <c r="H41" i="73"/>
  <c r="H40" i="73"/>
  <c r="H39" i="73"/>
  <c r="H38" i="73"/>
  <c r="H37" i="73"/>
  <c r="H36" i="73"/>
  <c r="H35" i="73"/>
  <c r="H34" i="73"/>
  <c r="H33" i="73"/>
  <c r="H32" i="73"/>
  <c r="H31" i="73"/>
  <c r="H30" i="73"/>
  <c r="H29" i="73"/>
  <c r="H28" i="73"/>
  <c r="H27" i="73"/>
  <c r="H26" i="73"/>
  <c r="H25" i="73"/>
  <c r="H24" i="73"/>
  <c r="H23" i="73"/>
  <c r="H22" i="73"/>
  <c r="H21" i="73"/>
  <c r="H20" i="73"/>
  <c r="H19" i="73"/>
  <c r="H18" i="73"/>
  <c r="H17" i="73"/>
  <c r="H16" i="73"/>
  <c r="H15" i="73"/>
  <c r="H14" i="73"/>
  <c r="H13" i="73"/>
  <c r="H12" i="73"/>
  <c r="H11" i="73"/>
  <c r="H10" i="73"/>
  <c r="H9" i="73"/>
  <c r="H8" i="73"/>
  <c r="H7" i="73"/>
  <c r="H6" i="73"/>
  <c r="H5" i="73"/>
  <c r="H4" i="73"/>
  <c r="H3" i="73"/>
  <c r="H2" i="73"/>
  <c r="C26" i="58" l="1"/>
  <c r="C15" i="58"/>
  <c r="C5" i="58"/>
  <c r="C33" i="58"/>
  <c r="C29" i="58"/>
  <c r="C25" i="58"/>
  <c r="C21" i="58"/>
  <c r="C11" i="58"/>
  <c r="C22" i="58"/>
  <c r="C12" i="58"/>
  <c r="C28" i="58"/>
  <c r="C7" i="58"/>
  <c r="C30" i="58"/>
  <c r="C8" i="58"/>
  <c r="C32" i="58"/>
  <c r="C24" i="58"/>
  <c r="C14" i="58"/>
  <c r="C10" i="58"/>
  <c r="C31" i="58"/>
  <c r="C27" i="58"/>
  <c r="C23" i="58"/>
  <c r="C16" i="58"/>
  <c r="C13" i="58"/>
  <c r="C9" i="58"/>
  <c r="C6" i="58"/>
  <c r="F53" i="13" l="1"/>
  <c r="G52" i="13"/>
  <c r="G51" i="13"/>
  <c r="G50" i="13"/>
  <c r="G49" i="13"/>
  <c r="C44" i="13"/>
  <c r="B44" i="13"/>
  <c r="C43" i="13"/>
  <c r="B43" i="13"/>
  <c r="C42" i="13"/>
  <c r="B42" i="13"/>
  <c r="C41" i="13"/>
  <c r="B41" i="13"/>
  <c r="C40" i="13"/>
  <c r="B40" i="13"/>
  <c r="C39" i="13"/>
  <c r="B39" i="13"/>
  <c r="C38" i="13"/>
  <c r="B38" i="13"/>
  <c r="C37" i="13"/>
  <c r="B37" i="13"/>
  <c r="C36" i="13"/>
  <c r="B36" i="13"/>
  <c r="C35" i="13"/>
  <c r="B35" i="13"/>
  <c r="G31" i="13"/>
  <c r="F31" i="13"/>
  <c r="O24" i="13"/>
  <c r="B24" i="13"/>
  <c r="A24" i="13"/>
  <c r="O23" i="13"/>
  <c r="B23" i="13"/>
  <c r="A23" i="13"/>
  <c r="O22" i="13"/>
  <c r="B22" i="13"/>
  <c r="A22" i="13"/>
  <c r="O21" i="13"/>
  <c r="B21" i="13"/>
  <c r="A21" i="13"/>
  <c r="O20" i="13"/>
  <c r="B20" i="13"/>
  <c r="A20" i="13"/>
  <c r="O19" i="13"/>
  <c r="B19" i="13"/>
  <c r="A19" i="13"/>
  <c r="O18" i="13"/>
  <c r="C18" i="13"/>
  <c r="B18" i="13"/>
  <c r="A18" i="13"/>
  <c r="O17" i="13"/>
  <c r="C17" i="13"/>
  <c r="B17" i="13"/>
  <c r="A17" i="13"/>
  <c r="O16" i="13"/>
  <c r="C16" i="13"/>
  <c r="B16" i="13"/>
  <c r="A16" i="13"/>
  <c r="O15" i="13"/>
  <c r="C15" i="13"/>
  <c r="B15" i="13"/>
  <c r="A15" i="13"/>
  <c r="G5" i="13"/>
  <c r="G24" i="13" s="1"/>
  <c r="G46" i="13" l="1"/>
  <c r="G53" i="13"/>
  <c r="G16" i="13"/>
  <c r="G17" i="13"/>
  <c r="F18" i="13"/>
  <c r="F23" i="13"/>
  <c r="G18" i="13"/>
  <c r="C29" i="13"/>
  <c r="F46" i="13" s="1"/>
  <c r="F17" i="13"/>
  <c r="F16" i="13"/>
  <c r="F22" i="13"/>
  <c r="F20" i="13"/>
  <c r="G20" i="13"/>
  <c r="F19" i="13"/>
  <c r="G22" i="13"/>
  <c r="G23" i="13"/>
  <c r="F15" i="13"/>
  <c r="G19" i="13"/>
  <c r="F24" i="13"/>
  <c r="G21" i="13"/>
  <c r="G15" i="13"/>
  <c r="F21" i="13"/>
  <c r="G30" i="13" l="1"/>
  <c r="G58" i="13" s="1"/>
  <c r="G61" i="13" s="1"/>
  <c r="G62" i="13" s="1"/>
  <c r="F30" i="13"/>
  <c r="F58" i="13" s="1"/>
  <c r="F61" i="13" s="1"/>
  <c r="F62" i="13" s="1"/>
  <c r="C22" i="9" l="1"/>
  <c r="C21" i="9"/>
  <c r="E23" i="9"/>
  <c r="E27" i="9" s="1"/>
  <c r="L27" i="9" s="1"/>
  <c r="C23" i="9"/>
  <c r="E37" i="9"/>
  <c r="E40" i="9" s="1"/>
  <c r="K38" i="9"/>
  <c r="L46" i="9"/>
  <c r="L47" i="9"/>
  <c r="E59" i="9"/>
  <c r="E62" i="9" s="1"/>
  <c r="K60" i="9"/>
  <c r="L60" i="9" s="1"/>
  <c r="L61" i="9"/>
  <c r="L68" i="9"/>
  <c r="L69" i="9"/>
  <c r="B93" i="9"/>
  <c r="C93" i="9"/>
  <c r="F93" i="9"/>
  <c r="G93" i="9" s="1"/>
  <c r="F94" i="9"/>
  <c r="G94" i="9" s="1"/>
  <c r="F95" i="9"/>
  <c r="G95" i="9" s="1"/>
  <c r="F96" i="9"/>
  <c r="G96" i="9" s="1"/>
  <c r="B94" i="9"/>
  <c r="C94" i="9"/>
  <c r="B95" i="9"/>
  <c r="C95" i="9"/>
  <c r="B96" i="9"/>
  <c r="C96" i="9"/>
  <c r="C106" i="9"/>
  <c r="L34" i="9" s="1"/>
  <c r="C114" i="9"/>
  <c r="L35" i="9" s="1"/>
  <c r="C122" i="9"/>
  <c r="L36" i="9" s="1"/>
  <c r="B147" i="9"/>
  <c r="C147" i="9"/>
  <c r="F147" i="9"/>
  <c r="G147" i="9" s="1"/>
  <c r="B148" i="9"/>
  <c r="C148" i="9"/>
  <c r="F148" i="9"/>
  <c r="G148" i="9" s="1"/>
  <c r="B149" i="9"/>
  <c r="C149" i="9"/>
  <c r="F149" i="9"/>
  <c r="G149" i="9" s="1"/>
  <c r="B150" i="9"/>
  <c r="C150" i="9"/>
  <c r="F150" i="9"/>
  <c r="G150" i="9" s="1"/>
  <c r="C160" i="9"/>
  <c r="C168" i="9"/>
  <c r="C176" i="9"/>
  <c r="L70" i="9" l="1"/>
  <c r="L48" i="9"/>
  <c r="L62" i="9"/>
  <c r="L23" i="9"/>
  <c r="G97" i="9"/>
  <c r="L32" i="9" s="1"/>
  <c r="G151" i="9"/>
  <c r="M60" i="9"/>
  <c r="M54" i="9"/>
  <c r="M57" i="9"/>
  <c r="M56" i="9"/>
  <c r="M55" i="9"/>
  <c r="M62" i="9"/>
  <c r="E65" i="9"/>
  <c r="E66" i="9" s="1"/>
  <c r="M61" i="9"/>
  <c r="L21" i="9"/>
  <c r="L22" i="9" s="1"/>
  <c r="L33" i="9" l="1"/>
  <c r="L39" i="9"/>
  <c r="L38" i="9"/>
  <c r="L40" i="9" l="1"/>
  <c r="M38" i="9" s="1"/>
  <c r="E43" i="9" l="1"/>
  <c r="E44" i="9" s="1"/>
  <c r="M58" i="9"/>
  <c r="M40" i="9"/>
  <c r="E42" i="9"/>
  <c r="M34" i="9"/>
  <c r="M35" i="9"/>
  <c r="M36" i="9"/>
  <c r="M33" i="9"/>
  <c r="M32" i="9"/>
  <c r="M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5" authorId="0" shapeId="0" xr:uid="{1FEDE346-001B-468E-AC7B-1F7CD0AF499E}">
      <text>
        <r>
          <rPr>
            <sz val="11"/>
            <color indexed="81"/>
            <rFont val="Calibri"/>
            <family val="2"/>
            <scheme val="minor"/>
          </rPr>
          <t xml:space="preserve">Will be provided in January </t>
        </r>
      </text>
    </comment>
    <comment ref="T6" authorId="0" shapeId="0" xr:uid="{D8D59511-3D27-4164-9A70-4E3806FC911A}">
      <text>
        <r>
          <rPr>
            <b/>
            <sz val="9"/>
            <color indexed="81"/>
            <rFont val="Tahoma"/>
            <family val="2"/>
          </rPr>
          <t>Author:</t>
        </r>
        <r>
          <rPr>
            <sz val="9"/>
            <color indexed="81"/>
            <rFont val="Tahoma"/>
            <family val="2"/>
          </rPr>
          <t xml:space="preserve">
Will be provided in January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00000000-0006-0000-0500-000001000000}">
      <text>
        <r>
          <rPr>
            <b/>
            <sz val="9"/>
            <color indexed="81"/>
            <rFont val="Tahoma"/>
            <family val="2"/>
          </rPr>
          <t>Author:</t>
        </r>
        <r>
          <rPr>
            <sz val="9"/>
            <color indexed="81"/>
            <rFont val="Tahoma"/>
            <family val="2"/>
          </rPr>
          <t xml:space="preserve">
Replace index code with department, fund, authority, project, activity.</t>
        </r>
      </text>
    </comment>
    <comment ref="B9" authorId="0" shapeId="0" xr:uid="{00000000-0006-0000-0500-000002000000}">
      <text>
        <r>
          <rPr>
            <b/>
            <sz val="9"/>
            <color indexed="81"/>
            <rFont val="Tahoma"/>
            <family val="2"/>
          </rPr>
          <t>Author:</t>
        </r>
        <r>
          <rPr>
            <sz val="9"/>
            <color indexed="81"/>
            <rFont val="Tahoma"/>
            <family val="2"/>
          </rPr>
          <t xml:space="preserve">
Replace index code with department, fund, authority, project, activity.</t>
        </r>
      </text>
    </comment>
    <comment ref="B10" authorId="0" shapeId="0" xr:uid="{00000000-0006-0000-0500-000003000000}">
      <text>
        <r>
          <rPr>
            <b/>
            <sz val="9"/>
            <color indexed="81"/>
            <rFont val="Tahoma"/>
            <family val="2"/>
          </rPr>
          <t>Author:</t>
        </r>
        <r>
          <rPr>
            <sz val="9"/>
            <color indexed="81"/>
            <rFont val="Tahoma"/>
            <family val="2"/>
          </rPr>
          <t xml:space="preserve">
Replace index code with department, fund, authority, project, activity.</t>
        </r>
      </text>
    </comment>
    <comment ref="B11" authorId="0" shapeId="0" xr:uid="{00000000-0006-0000-0500-000004000000}">
      <text>
        <r>
          <rPr>
            <b/>
            <sz val="9"/>
            <color indexed="81"/>
            <rFont val="Tahoma"/>
            <family val="2"/>
          </rPr>
          <t>Author:</t>
        </r>
        <r>
          <rPr>
            <sz val="9"/>
            <color indexed="81"/>
            <rFont val="Tahoma"/>
            <family val="2"/>
          </rPr>
          <t xml:space="preserve">
Replace index code with department, fund, authority, project, activity.</t>
        </r>
      </text>
    </comment>
    <comment ref="B13" authorId="0" shapeId="0" xr:uid="{00000000-0006-0000-0500-000005000000}">
      <text>
        <r>
          <rPr>
            <b/>
            <sz val="9"/>
            <color indexed="81"/>
            <rFont val="Tahoma"/>
            <family val="2"/>
          </rPr>
          <t>Author:</t>
        </r>
        <r>
          <rPr>
            <sz val="9"/>
            <color indexed="81"/>
            <rFont val="Tahoma"/>
            <family val="2"/>
          </rPr>
          <t xml:space="preserve">
Replace subobject with Account Code.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1" authorId="0" shapeId="0" xr:uid="{8071F003-6A86-4069-846D-8BD1740CEB2D}">
      <text>
        <r>
          <rPr>
            <sz val="9"/>
            <color indexed="81"/>
            <rFont val="Tahoma"/>
            <family val="2"/>
          </rPr>
          <t xml:space="preserve">Use the FTE Cost Report (15.15.016) for each job class included in Projected Personnel Costs. Also include any job classes related to contract monitoring on the Prop J CONTRACT Cost Detail tab. </t>
        </r>
      </text>
    </comment>
    <comment ref="D14" authorId="0" shapeId="0" xr:uid="{8090E096-789C-4DFF-8CC6-B81E6C70BC62}">
      <text>
        <r>
          <rPr>
            <sz val="9"/>
            <color indexed="81"/>
            <rFont val="Tahoma"/>
            <family val="2"/>
          </rPr>
          <t xml:space="preserve">If the job class is a standard 5 step class, then you can enter low salary as 83.3% of high. If it's not a standard 5 step class, then find the low from DHR compensation database, or CY actual EIS report, etc.
Note that the wage rate from the budget system includes all known or COLAS, or estimates using CPI. </t>
        </r>
      </text>
    </comment>
    <comment ref="E14" authorId="0" shapeId="0" xr:uid="{DA51C8CE-DA6B-4949-B535-F1DFB90D5F41}">
      <text>
        <r>
          <rPr>
            <sz val="9"/>
            <color indexed="81"/>
            <rFont val="Tahoma"/>
            <family val="2"/>
          </rPr>
          <t xml:space="preserve">High Bi-Weekly rate can be entered as [001 Salary from EP / 26.1]. BY in the EP report is FY21-22.
Note that the wage rate from the budget system includes all known or COLAS, or estimates using CPI. 
</t>
        </r>
      </text>
    </comment>
    <comment ref="A25" authorId="0" shapeId="0" xr:uid="{E453E9EF-885E-4252-934C-974AF97FC353}">
      <text>
        <r>
          <rPr>
            <sz val="8"/>
            <color indexed="81"/>
            <rFont val="Tahoma"/>
            <family val="2"/>
          </rPr>
          <t>Holiday pay is usually only included if holidays require backfill (e.g., 24/7 security coverage).</t>
        </r>
      </text>
    </comment>
    <comment ref="A27" authorId="0" shapeId="0" xr:uid="{A5629C89-32F4-463B-893F-13BB77678414}">
      <text>
        <r>
          <rPr>
            <sz val="8"/>
            <color indexed="81"/>
            <rFont val="Tahoma"/>
            <family val="2"/>
          </rPr>
          <t>If overtime is received, use formula:
low/high salary (columns F and G) for applicable job class(es) x 1.5 x (# overtime hrs in PPD/80).</t>
        </r>
      </text>
    </comment>
    <comment ref="A28" authorId="0" shapeId="0" xr:uid="{B41E014E-291A-4C24-B765-BDAAE2C4B9AF}">
      <text>
        <r>
          <rPr>
            <sz val="8"/>
            <color indexed="81"/>
            <rFont val="Tahoma"/>
            <family val="2"/>
          </rPr>
          <t>Eg. Uniform allowance, other items that the City would need to pay for if it performed the work instead of the contractor</t>
        </r>
      </text>
    </comment>
    <comment ref="C34" authorId="0" shapeId="0" xr:uid="{DD78C187-32F5-4AB6-A6AF-944073FEA46D}">
      <text>
        <r>
          <rPr>
            <sz val="8"/>
            <color indexed="81"/>
            <rFont val="Tahoma"/>
            <family val="2"/>
          </rPr>
          <t>This is automatically linked the amount to the benefits from the appropriate row in the EP table above and to the right.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889" authorId="0" shapeId="0" xr:uid="{4026DF88-BF09-4357-A672-F89B4DD13692}">
      <text>
        <r>
          <rPr>
            <b/>
            <sz val="9"/>
            <color indexed="48"/>
            <rFont val="Tahoma"/>
            <family val="2"/>
          </rPr>
          <t>Author:</t>
        </r>
        <r>
          <rPr>
            <sz val="9"/>
            <color indexed="48"/>
            <rFont val="Tahoma"/>
            <family val="2"/>
          </rPr>
          <t xml:space="preserve">
Hi BAD, don't forget to add Dept Group if for Caiptial Module
</t>
        </r>
      </text>
    </comment>
  </commentList>
</comments>
</file>

<file path=xl/sharedStrings.xml><?xml version="1.0" encoding="utf-8"?>
<sst xmlns="http://schemas.openxmlformats.org/spreadsheetml/2006/main" count="2916" uniqueCount="1229">
  <si>
    <t>Department Budget Submission Checklist</t>
  </si>
  <si>
    <r>
      <t>To be completed by</t>
    </r>
    <r>
      <rPr>
        <sz val="11"/>
        <color theme="1"/>
        <rFont val="Calibri"/>
        <family val="2"/>
      </rPr>
      <t>: All departments.</t>
    </r>
  </si>
  <si>
    <r>
      <t>Instructions</t>
    </r>
    <r>
      <rPr>
        <sz val="11"/>
        <color theme="1"/>
        <rFont val="Calibri"/>
        <family val="2"/>
      </rPr>
      <t>: Submit this completed cover sheet with your budget submission and ensure all applicable forms below are included with your submission.</t>
    </r>
  </si>
  <si>
    <t>Department Name: _______________________________________________</t>
  </si>
  <si>
    <r>
      <t>¨</t>
    </r>
    <r>
      <rPr>
        <sz val="7"/>
        <color theme="1"/>
        <rFont val="Times New Roman"/>
        <family val="1"/>
      </rPr>
      <t xml:space="preserve">  </t>
    </r>
    <r>
      <rPr>
        <b/>
        <sz val="11"/>
        <color theme="1"/>
        <rFont val="Calibri"/>
        <family val="2"/>
      </rPr>
      <t xml:space="preserve">Fees &amp; Fines: </t>
    </r>
    <r>
      <rPr>
        <sz val="11"/>
        <color theme="1"/>
        <rFont val="Calibri"/>
        <family val="2"/>
      </rPr>
      <t xml:space="preserve"> Completed “Form 2B: Fees &amp; Fines.”</t>
    </r>
  </si>
  <si>
    <r>
      <t>¨</t>
    </r>
    <r>
      <rPr>
        <sz val="7"/>
        <color theme="1"/>
        <rFont val="Times New Roman"/>
        <family val="1"/>
      </rPr>
      <t xml:space="preserve">  </t>
    </r>
    <r>
      <rPr>
        <b/>
        <sz val="11"/>
        <color theme="1"/>
        <rFont val="Calibri"/>
        <family val="2"/>
      </rPr>
      <t xml:space="preserve">Cost Recovery: </t>
    </r>
    <r>
      <rPr>
        <sz val="11"/>
        <color theme="1"/>
        <rFont val="Calibri"/>
        <family val="2"/>
      </rPr>
      <t>Completed “Form 2C: Cost Recovery.”</t>
    </r>
  </si>
  <si>
    <r>
      <t>¨</t>
    </r>
    <r>
      <rPr>
        <sz val="7"/>
        <color theme="1"/>
        <rFont val="Times New Roman"/>
        <family val="1"/>
      </rPr>
      <t xml:space="preserve">  </t>
    </r>
    <r>
      <rPr>
        <b/>
        <sz val="11"/>
        <color theme="1"/>
        <rFont val="Calibri"/>
        <family val="2"/>
      </rPr>
      <t xml:space="preserve">Organizational Charts: </t>
    </r>
    <r>
      <rPr>
        <sz val="11"/>
        <color theme="1"/>
        <rFont val="Calibri"/>
        <family val="2"/>
      </rPr>
      <t xml:space="preserve">Submission contains updated position-level organizational charts for your department, with indication if the position is filled (F) or vacant (V). Organizational charts also reflect any proposed position changes. </t>
    </r>
  </si>
  <si>
    <r>
      <t>¨</t>
    </r>
    <r>
      <rPr>
        <sz val="7"/>
        <color theme="1"/>
        <rFont val="Times New Roman"/>
        <family val="1"/>
      </rPr>
      <t xml:space="preserve">  </t>
    </r>
    <r>
      <rPr>
        <b/>
        <sz val="11"/>
        <color theme="1"/>
        <rFont val="Calibri"/>
        <family val="2"/>
      </rPr>
      <t xml:space="preserve">New Legislation: </t>
    </r>
  </si>
  <si>
    <r>
      <t>¨</t>
    </r>
    <r>
      <rPr>
        <sz val="7"/>
        <color theme="1"/>
        <rFont val="Times New Roman"/>
        <family val="1"/>
      </rPr>
      <t xml:space="preserve">  </t>
    </r>
    <r>
      <rPr>
        <sz val="11"/>
        <color theme="1"/>
        <rFont val="Calibri"/>
        <family val="2"/>
      </rPr>
      <t>Included draft legislation that department would like to submit with the budget; or,</t>
    </r>
  </si>
  <si>
    <t>For Chief Financial Officer/Budget Manager:</t>
  </si>
  <si>
    <t>I have reviewed the attached budget submission and affirm that all applicable forms checked off above are either included in this submission or have been submitted through the proper online forums.</t>
  </si>
  <si>
    <t>Table of Contents</t>
  </si>
  <si>
    <t>Number</t>
  </si>
  <si>
    <t>Sheet</t>
  </si>
  <si>
    <t>Link</t>
  </si>
  <si>
    <t>(enable content and macros)</t>
  </si>
  <si>
    <t>GFS Type</t>
  </si>
  <si>
    <t>Dept</t>
  </si>
  <si>
    <t>Fund Title</t>
  </si>
  <si>
    <t>Project Title</t>
  </si>
  <si>
    <t>Activity Title</t>
  </si>
  <si>
    <t>Authority Title</t>
  </si>
  <si>
    <t>Account Title</t>
  </si>
  <si>
    <t>AAO Category</t>
  </si>
  <si>
    <t>Budget Form 2B: Schedule of Licenses, Permits, Fines &amp; Service Charges</t>
  </si>
  <si>
    <t>DEPARTMENT:</t>
  </si>
  <si>
    <t>Item</t>
  </si>
  <si>
    <t>Fee Status M/N</t>
  </si>
  <si>
    <t>Description</t>
  </si>
  <si>
    <t>Code Authorization</t>
  </si>
  <si>
    <t>Auto CPI Adjust Yes/No</t>
  </si>
  <si>
    <t>Account Code</t>
  </si>
  <si>
    <t>Fund Code</t>
  </si>
  <si>
    <t>Authority  Code</t>
  </si>
  <si>
    <t>Department  Code</t>
  </si>
  <si>
    <t>Department Title</t>
  </si>
  <si>
    <t xml:space="preserve">Project Code </t>
  </si>
  <si>
    <t xml:space="preserve">Activity Code </t>
  </si>
  <si>
    <t>Unit Basis (e.g.. per sq. ft./)</t>
  </si>
  <si>
    <t>Fiscal Year of Last Increase</t>
  </si>
  <si>
    <t>Fee Prior to Last Increase</t>
  </si>
  <si>
    <t>Fee Status</t>
  </si>
  <si>
    <t>Fee Status:</t>
  </si>
  <si>
    <t>C</t>
  </si>
  <si>
    <t>Continuing</t>
  </si>
  <si>
    <t>M</t>
  </si>
  <si>
    <t>Modified</t>
  </si>
  <si>
    <t>N</t>
  </si>
  <si>
    <t>New</t>
  </si>
  <si>
    <t>D</t>
  </si>
  <si>
    <t>Discontinued</t>
  </si>
  <si>
    <t>Note:</t>
  </si>
  <si>
    <t>PLEASE FILL OUT HIGHLIGHTED AREAS AND PROVIDE A DETAILED DESCRIPTION OF THE SERVICE</t>
  </si>
  <si>
    <t xml:space="preserve">DEPARTMENT: </t>
  </si>
  <si>
    <t xml:space="preserve">Fee Name:   </t>
  </si>
  <si>
    <t>Fee XYZ</t>
  </si>
  <si>
    <t xml:space="preserve">Department Providing Service: </t>
  </si>
  <si>
    <t>Department ABC</t>
  </si>
  <si>
    <t xml:space="preserve">Fee Administrator: </t>
  </si>
  <si>
    <t xml:space="preserve">Jane Smart       </t>
  </si>
  <si>
    <t>Numeric Code</t>
  </si>
  <si>
    <t>Title</t>
  </si>
  <si>
    <t xml:space="preserve">Code Authorization/
Proposed Fee Ordinance/File No: </t>
  </si>
  <si>
    <t>Admin Code Section X.X</t>
  </si>
  <si>
    <t xml:space="preserve">PS Department of Proposed Revenue: </t>
  </si>
  <si>
    <t>XXXXXX</t>
  </si>
  <si>
    <t xml:space="preserve">PS Fund of Proposed Revenue: </t>
  </si>
  <si>
    <t>XXXXX</t>
  </si>
  <si>
    <t xml:space="preserve">PS Authority of Proposed Revenue: </t>
  </si>
  <si>
    <t>(1)</t>
  </si>
  <si>
    <t xml:space="preserve">PS Project of Proposed Revenue: </t>
  </si>
  <si>
    <t>XXXXXXXX</t>
  </si>
  <si>
    <t>(2)</t>
  </si>
  <si>
    <t>PS Activity of Proposed Revenue:</t>
  </si>
  <si>
    <t>XXXX</t>
  </si>
  <si>
    <t>(3)</t>
  </si>
  <si>
    <t xml:space="preserve">PS Account of Proposed Revenue: </t>
  </si>
  <si>
    <t>Fee Status (New/Modified):</t>
  </si>
  <si>
    <t>Detailed Service Description:</t>
  </si>
  <si>
    <t>Please provide description of service</t>
  </si>
  <si>
    <t>Fee Prior to Current:</t>
  </si>
  <si>
    <t>Fiscal Year of Prior Fee Change:</t>
  </si>
  <si>
    <t>2010-11</t>
  </si>
  <si>
    <t>Current Fee Increase/Decrease from Prior Fee:</t>
  </si>
  <si>
    <t>% Current Fee Change from Prior Fee:</t>
  </si>
  <si>
    <t xml:space="preserve"> ESTIMATED REVENUE DERIVED FROM SERVICE</t>
  </si>
  <si>
    <t>A</t>
  </si>
  <si>
    <t>Quantity  Estimated</t>
  </si>
  <si>
    <t>Direct Costs</t>
  </si>
  <si>
    <t>% of Total</t>
  </si>
  <si>
    <t>(# of Units of Service Provided)</t>
  </si>
  <si>
    <t>Space Rental Equivalent</t>
  </si>
  <si>
    <t>Materials &amp; Supplies</t>
  </si>
  <si>
    <t>Other (Please Describe on Worksheet)</t>
  </si>
  <si>
    <t>B</t>
  </si>
  <si>
    <r>
      <t>Fee per Unit (</t>
    </r>
    <r>
      <rPr>
        <b/>
        <i/>
        <sz val="11"/>
        <rFont val="Arial"/>
        <family val="2"/>
      </rPr>
      <t>Proposed</t>
    </r>
    <r>
      <rPr>
        <b/>
        <sz val="11"/>
        <rFont val="Arial"/>
        <family val="2"/>
      </rPr>
      <t>)</t>
    </r>
  </si>
  <si>
    <t>E</t>
  </si>
  <si>
    <t>Indirect Costs</t>
  </si>
  <si>
    <t>Rate</t>
  </si>
  <si>
    <t>Departmental Overhead</t>
  </si>
  <si>
    <t>Central Services Overhead</t>
  </si>
  <si>
    <t>F</t>
  </si>
  <si>
    <t>G</t>
  </si>
  <si>
    <t>H</t>
  </si>
  <si>
    <t>Required Fee For 100% Cost Recovery (F/A)</t>
  </si>
  <si>
    <t>I</t>
  </si>
  <si>
    <t xml:space="preserve">Over (+) or Under (-) 100% Cost Recovery (B-H) </t>
  </si>
  <si>
    <t>J</t>
  </si>
  <si>
    <t>K</t>
  </si>
  <si>
    <t>L</t>
  </si>
  <si>
    <t>Required Fee For 100% Cost Recovery (F/A):</t>
  </si>
  <si>
    <t>Over (+) or Under (-) 100% Cost Recovery (B-H):</t>
  </si>
  <si>
    <t>Labor and Benefits</t>
  </si>
  <si>
    <t>Please use the worksheet below to list all job classes necessary to support the services provided. Add rows if necessary.</t>
  </si>
  <si>
    <t>Please also provide a description of the work and the estimated hours for each job class required to perform each unit of service</t>
  </si>
  <si>
    <t>JobClass</t>
  </si>
  <si>
    <t>Job Class Title</t>
  </si>
  <si>
    <t>Description of Work</t>
  </si>
  <si>
    <t>Hours per Unit of Service</t>
  </si>
  <si>
    <t>Test</t>
  </si>
  <si>
    <t>Processes Payment</t>
  </si>
  <si>
    <t>Please fill out the Salary and Benefits Amount per FTE column</t>
  </si>
  <si>
    <t>Job Class</t>
  </si>
  <si>
    <t>Salary and Benefits Amount per FTE</t>
  </si>
  <si>
    <t>Hours Worked</t>
  </si>
  <si>
    <t>Hourly Rate</t>
  </si>
  <si>
    <t>Salary and Benefits Amount</t>
  </si>
  <si>
    <t>Total:</t>
  </si>
  <si>
    <t>Please list and describe the costs of space/facility rental necessary to support the services provided. Add rows as necessary. Ensure that the 'Total' includes the sum of all rows with cost information.</t>
  </si>
  <si>
    <t>Cost</t>
  </si>
  <si>
    <t>Payment facility</t>
  </si>
  <si>
    <t>Materials and Supplies</t>
  </si>
  <si>
    <t>Other Costs</t>
  </si>
  <si>
    <t>Source</t>
  </si>
  <si>
    <t xml:space="preserve">Please provide supporting documentation for how Departmental overhead rate was derived. </t>
  </si>
  <si>
    <t>Class</t>
  </si>
  <si>
    <t>TC #</t>
  </si>
  <si>
    <t>TC Name</t>
  </si>
  <si>
    <t>Vehicle Description</t>
  </si>
  <si>
    <t>Fuel Type</t>
  </si>
  <si>
    <t>Awarded Vehicle Mfr. and Model</t>
  </si>
  <si>
    <t>Base Cost</t>
  </si>
  <si>
    <t>Show in Other Tab</t>
  </si>
  <si>
    <t>Police Pursuit Vehicles</t>
  </si>
  <si>
    <t>Gasoline</t>
  </si>
  <si>
    <t>Alternative Fuel Vehicles</t>
  </si>
  <si>
    <t>Toyota Prius Prime</t>
  </si>
  <si>
    <t>Chevy Bolt</t>
  </si>
  <si>
    <t>Hybrid</t>
  </si>
  <si>
    <t>Ford Escape</t>
  </si>
  <si>
    <t>High</t>
  </si>
  <si>
    <t>Low</t>
  </si>
  <si>
    <t>Fuel Cell</t>
  </si>
  <si>
    <t>Other</t>
  </si>
  <si>
    <t>Municipal Transportation Agency (MTA)</t>
  </si>
  <si>
    <t>*Please insert an organizational chart</t>
  </si>
  <si>
    <t>Department:</t>
  </si>
  <si>
    <t>Contract:</t>
  </si>
  <si>
    <t>SEC. 2.15 SUPPLEMENTAL REPORTS REQUIRED</t>
  </si>
  <si>
    <t>Name and job title of the person completing this questionnaire:</t>
  </si>
  <si>
    <t>Total Fringe Benefits</t>
  </si>
  <si>
    <t>Additional City Costs</t>
  </si>
  <si>
    <t>Contract Cost</t>
  </si>
  <si>
    <t>Please Fill Out Blue Shaded Areas Only.</t>
  </si>
  <si>
    <r>
      <t xml:space="preserve">COMPARATIVE COSTS OF CONTRACTING VS. IN-HOUSE SERVICES </t>
    </r>
    <r>
      <rPr>
        <sz val="8"/>
        <rFont val="Arial"/>
        <family val="2"/>
      </rPr>
      <t xml:space="preserve"> (1) (2)</t>
    </r>
  </si>
  <si>
    <t>ESTIMATED CITY COSTS:</t>
  </si>
  <si>
    <t>PROJECTED PERSONNEL COSTS</t>
  </si>
  <si>
    <t>Complete this with the cost of 1.0 FTE; the actual FTE needs will be calcuated in the Personnel and Fringe Benefit costs.</t>
  </si>
  <si>
    <t># of Full Time Equivalent Positions</t>
  </si>
  <si>
    <t>Bi-Weekly Rate per FTE</t>
  </si>
  <si>
    <t>Annual Cost</t>
  </si>
  <si>
    <t>Job Class Number</t>
  </si>
  <si>
    <t>FTE</t>
  </si>
  <si>
    <t>5010 Salary</t>
  </si>
  <si>
    <t>5130 Benefits</t>
  </si>
  <si>
    <t>Total Sal &amp; Ben</t>
  </si>
  <si>
    <t>S</t>
  </si>
  <si>
    <t>Y</t>
  </si>
  <si>
    <t>Holiday Pay (if applicable)</t>
  </si>
  <si>
    <t>n/a</t>
  </si>
  <si>
    <t>Night / Shift Differential (if applicable)</t>
  </si>
  <si>
    <t>Overtime Pay (if applicable)</t>
  </si>
  <si>
    <t>Other Pay (if applicable)</t>
  </si>
  <si>
    <t>Total FTE</t>
  </si>
  <si>
    <t>Total Salary Costs---&gt;</t>
  </si>
  <si>
    <t>Total of Other Compensation---&gt;</t>
  </si>
  <si>
    <t>FRINGE BENEFITS</t>
  </si>
  <si>
    <t>$ Amount</t>
  </si>
  <si>
    <t>Benefits per FTE--Job Class #:</t>
  </si>
  <si>
    <t>ADDITIONAL CITY COSTS</t>
  </si>
  <si>
    <t xml:space="preserve">Insert all additional costs, with a description, that the City would incur if providing the service. </t>
  </si>
  <si>
    <t>May include capital costs, materials &amp; supplies, uniforms, technology, as is comparable to the contract components.</t>
  </si>
  <si>
    <t>Total Capital &amp; Operating</t>
  </si>
  <si>
    <t>COST COMPARISON SUMMARY</t>
  </si>
  <si>
    <t>ESTIMATED TOTAL CITY COST</t>
  </si>
  <si>
    <t>LESS:  ESTIMATED TOTAL CONTRACT COST</t>
  </si>
  <si>
    <t>ESTIMATED SAVINGS</t>
  </si>
  <si>
    <t>% of Savings to City Cost</t>
  </si>
  <si>
    <t>Comments/Assumptions:</t>
  </si>
  <si>
    <t xml:space="preserve"> </t>
  </si>
  <si>
    <t>2.  Salary levels reflect proposed salary rates effective July 1, 2018. Costs are represented as annual 12 month costs.</t>
  </si>
  <si>
    <t>3.  Variable fringe benefits consist of Social Security, Medicare, employer retirement, employee retirement pick-up and long-term disability, where applicable.</t>
  </si>
  <si>
    <t>4.  Fixed fringe benefits consist of health and dental rates plus an estimate of dependent coverage.</t>
  </si>
  <si>
    <t>&lt;List any other comments or assumptions&gt;</t>
  </si>
  <si>
    <t>List of all contract components</t>
  </si>
  <si>
    <t>Notes</t>
  </si>
  <si>
    <t>SAMPLE                                             SAMPLE                                             SAMPLE                                             SAMPLE                                             SAMPLE                                             SAMPLE                                             SAMPLE                                             SAMPLE</t>
  </si>
  <si>
    <t xml:space="preserve">027-Airport Commission </t>
  </si>
  <si>
    <t>Safety and Security Services</t>
  </si>
  <si>
    <t>General Aviation Security Services</t>
  </si>
  <si>
    <t>8202</t>
  </si>
  <si>
    <t>Security Guard</t>
  </si>
  <si>
    <t>8207</t>
  </si>
  <si>
    <t>Building and Ground Patrol Officer</t>
  </si>
  <si>
    <t>9220</t>
  </si>
  <si>
    <t>Airport Operations Supervisor</t>
  </si>
  <si>
    <t>0931</t>
  </si>
  <si>
    <t>Manager III</t>
  </si>
  <si>
    <t>1.  FY 2007 was the first year these services were contracted out.</t>
  </si>
  <si>
    <t>N/A</t>
  </si>
  <si>
    <t>Date</t>
  </si>
  <si>
    <t>Chartfield request forms</t>
  </si>
  <si>
    <t>Subsetting request forms to the right</t>
  </si>
  <si>
    <t>GFSType</t>
  </si>
  <si>
    <t>Capital</t>
  </si>
  <si>
    <t>Section</t>
  </si>
  <si>
    <t>Budget Definition</t>
  </si>
  <si>
    <t>By</t>
  </si>
  <si>
    <t>MTA</t>
  </si>
  <si>
    <t>HM</t>
  </si>
  <si>
    <t>Contact</t>
  </si>
  <si>
    <t>MBB Category</t>
  </si>
  <si>
    <t>GEN</t>
  </si>
  <si>
    <t>Budget System and Reporting Security Access Form</t>
  </si>
  <si>
    <t>Contact List for The Mayor's Budget Office and the Controller's Budget Office</t>
  </si>
  <si>
    <t>Dept. #</t>
  </si>
  <si>
    <t>Code</t>
  </si>
  <si>
    <t>Department Name</t>
  </si>
  <si>
    <t>Mayor's Office</t>
  </si>
  <si>
    <t>Controller's Budget &amp; Analysis</t>
  </si>
  <si>
    <t>Controller’s Accounting Operations</t>
  </si>
  <si>
    <t>AAM</t>
  </si>
  <si>
    <t>Asian Art Museum</t>
  </si>
  <si>
    <t>Sally Ma</t>
  </si>
  <si>
    <t>ADM</t>
  </si>
  <si>
    <t>General Services Agency - Administrative Services</t>
  </si>
  <si>
    <t>Maricar Gratuito</t>
  </si>
  <si>
    <t>ADP</t>
  </si>
  <si>
    <t>Adult Probation</t>
  </si>
  <si>
    <t>AIR</t>
  </si>
  <si>
    <t>Airport</t>
  </si>
  <si>
    <t>Melson Mangrobang</t>
  </si>
  <si>
    <t>ART</t>
  </si>
  <si>
    <t>Arts Commission</t>
  </si>
  <si>
    <t>ASR</t>
  </si>
  <si>
    <t>Assessor/Recorder</t>
  </si>
  <si>
    <t>BOS</t>
  </si>
  <si>
    <t>Board of Supervisors</t>
  </si>
  <si>
    <t>Michael Mitton</t>
  </si>
  <si>
    <t>CAT</t>
  </si>
  <si>
    <t>City Attorney</t>
  </si>
  <si>
    <t>CFC</t>
  </si>
  <si>
    <t>CHF</t>
  </si>
  <si>
    <t>Children, Youth &amp; Their Families</t>
  </si>
  <si>
    <t>CON</t>
  </si>
  <si>
    <t>Controller</t>
  </si>
  <si>
    <t>CPC</t>
  </si>
  <si>
    <t>City Planning</t>
  </si>
  <si>
    <t>CRT</t>
  </si>
  <si>
    <t>Superior Court</t>
  </si>
  <si>
    <t>CSC</t>
  </si>
  <si>
    <t>Civil Service Commission</t>
  </si>
  <si>
    <t>CSS</t>
  </si>
  <si>
    <t>Child Support Services</t>
  </si>
  <si>
    <t>DAT</t>
  </si>
  <si>
    <t>District Attorney</t>
  </si>
  <si>
    <t>DBI</t>
  </si>
  <si>
    <t>Department of Building Inspection</t>
  </si>
  <si>
    <t>DPA</t>
  </si>
  <si>
    <t>Department of Police Accountability</t>
  </si>
  <si>
    <t>DPH</t>
  </si>
  <si>
    <t>Department of Public Health</t>
  </si>
  <si>
    <t>DPW</t>
  </si>
  <si>
    <t>HSA</t>
  </si>
  <si>
    <t>Human Services Agency</t>
  </si>
  <si>
    <t>Sally Chan</t>
  </si>
  <si>
    <t>DEM</t>
  </si>
  <si>
    <t>Emergency Communications</t>
  </si>
  <si>
    <t>ECN</t>
  </si>
  <si>
    <t>Economic &amp; Workforce Development</t>
  </si>
  <si>
    <t>ENV</t>
  </si>
  <si>
    <t>Environment</t>
  </si>
  <si>
    <t>ETH</t>
  </si>
  <si>
    <t>Ethics Commission</t>
  </si>
  <si>
    <t>FAM</t>
  </si>
  <si>
    <t>Fine Arts Museum</t>
  </si>
  <si>
    <t>FIR</t>
  </si>
  <si>
    <t>Fire Department</t>
  </si>
  <si>
    <t>General City Responsibility</t>
  </si>
  <si>
    <t>HRC</t>
  </si>
  <si>
    <t>Human Rights Commission</t>
  </si>
  <si>
    <t>HRD</t>
  </si>
  <si>
    <t>Human Resources</t>
  </si>
  <si>
    <t>HOM</t>
  </si>
  <si>
    <t>Dept. of Homelessness and Supportive Housing</t>
  </si>
  <si>
    <t>HSS</t>
  </si>
  <si>
    <t>Health Service System</t>
  </si>
  <si>
    <t>JUV</t>
  </si>
  <si>
    <t>Juvenile Probation</t>
  </si>
  <si>
    <t>LIB</t>
  </si>
  <si>
    <t>Public Library</t>
  </si>
  <si>
    <t>LLB</t>
  </si>
  <si>
    <t>Law Library</t>
  </si>
  <si>
    <t>MYR</t>
  </si>
  <si>
    <t>Mayor</t>
  </si>
  <si>
    <t>BOA</t>
  </si>
  <si>
    <t>Board of Appeals</t>
  </si>
  <si>
    <t>PDR</t>
  </si>
  <si>
    <t>Public Defender</t>
  </si>
  <si>
    <t>POL</t>
  </si>
  <si>
    <t>Police Department</t>
  </si>
  <si>
    <t>PRT</t>
  </si>
  <si>
    <t>Port</t>
  </si>
  <si>
    <t>PUC</t>
  </si>
  <si>
    <t>Public Utilities Commission</t>
  </si>
  <si>
    <t>REC</t>
  </si>
  <si>
    <t>Recreation &amp; Park</t>
  </si>
  <si>
    <t>REG</t>
  </si>
  <si>
    <t>Elections</t>
  </si>
  <si>
    <t>RET</t>
  </si>
  <si>
    <t>Retirement System</t>
  </si>
  <si>
    <t>RNT</t>
  </si>
  <si>
    <t>Rent Arbitration Board</t>
  </si>
  <si>
    <t>SCI</t>
  </si>
  <si>
    <t>Academy of Sciences</t>
  </si>
  <si>
    <t>SHF</t>
  </si>
  <si>
    <t>Sheriff’s Department</t>
  </si>
  <si>
    <t>TIS</t>
  </si>
  <si>
    <t>General Services Agency - Technology</t>
  </si>
  <si>
    <t>TTX</t>
  </si>
  <si>
    <t>Treasurer / Tax Collector</t>
  </si>
  <si>
    <t>UNA</t>
  </si>
  <si>
    <t>General Fund Unallocated</t>
  </si>
  <si>
    <t>USD</t>
  </si>
  <si>
    <t>WAR</t>
  </si>
  <si>
    <t>War Memorial</t>
  </si>
  <si>
    <t>WOM</t>
  </si>
  <si>
    <t>Department on the Status of Women</t>
  </si>
  <si>
    <t>OCII</t>
  </si>
  <si>
    <t>Office of Community Investment and Infrastructure</t>
  </si>
  <si>
    <t>CAFR Reporting Fund</t>
  </si>
  <si>
    <t>PROGRAM</t>
  </si>
  <si>
    <t>PROJECT TYPE</t>
  </si>
  <si>
    <t>Account Type</t>
  </si>
  <si>
    <t>General</t>
  </si>
  <si>
    <t>P0001 - Administration</t>
  </si>
  <si>
    <t xml:space="preserve">Capital </t>
  </si>
  <si>
    <t>Current Assets</t>
  </si>
  <si>
    <t>Building Inspection</t>
  </si>
  <si>
    <t>P0002 - Information Technology</t>
  </si>
  <si>
    <t>Maintenance</t>
  </si>
  <si>
    <t>Noncurrent Assets</t>
  </si>
  <si>
    <t>Children and Families</t>
  </si>
  <si>
    <t>P0003 - Capital Investment</t>
  </si>
  <si>
    <t>Operating</t>
  </si>
  <si>
    <t>Deferred outflows of resources</t>
  </si>
  <si>
    <t>Community/Neighborhood Development</t>
  </si>
  <si>
    <t>P0004 - Technology Investment</t>
  </si>
  <si>
    <t>Administration</t>
  </si>
  <si>
    <t>Current Liabilities</t>
  </si>
  <si>
    <t>Community Health Services Convention Facilities</t>
  </si>
  <si>
    <t>P0005 - Accessible Services</t>
  </si>
  <si>
    <t>Technology</t>
  </si>
  <si>
    <t>Noncurrent Liabilities</t>
  </si>
  <si>
    <t>Convention Facilities</t>
  </si>
  <si>
    <t>P0006 - Affordable Housing</t>
  </si>
  <si>
    <t>Special Events</t>
  </si>
  <si>
    <t>Deferred inflows of resources</t>
  </si>
  <si>
    <t>Court's</t>
  </si>
  <si>
    <t>P0007 - Aging and Adult Services</t>
  </si>
  <si>
    <t>Disaster</t>
  </si>
  <si>
    <t>Revenue</t>
  </si>
  <si>
    <t>Culture and Recreation</t>
  </si>
  <si>
    <t>P0008 - Airport Operations</t>
  </si>
  <si>
    <t>Expense</t>
  </si>
  <si>
    <t>Environmental Protection</t>
  </si>
  <si>
    <t>P0009 - Animal welfare</t>
  </si>
  <si>
    <t xml:space="preserve">Net position </t>
  </si>
  <si>
    <t>Gasoline Tax</t>
  </si>
  <si>
    <t>P0012 - Branch Libraries Operations</t>
  </si>
  <si>
    <t>Fund Balance</t>
  </si>
  <si>
    <t>General Service</t>
  </si>
  <si>
    <t>P0013 - Building Inspection Services</t>
  </si>
  <si>
    <t>Statistical</t>
  </si>
  <si>
    <t>Gift and Other Expendable Trust</t>
  </si>
  <si>
    <t>P0014 - Building Repair</t>
  </si>
  <si>
    <t>Not reported</t>
  </si>
  <si>
    <t>CII</t>
  </si>
  <si>
    <t>Golf</t>
  </si>
  <si>
    <t>P0015 - Children and Families Services</t>
  </si>
  <si>
    <t>Human Welfare</t>
  </si>
  <si>
    <t>P0016 - Children's Baseline</t>
  </si>
  <si>
    <t>Low and Moderate Income Housing Asset</t>
  </si>
  <si>
    <t>P0017 - Citywide Planning</t>
  </si>
  <si>
    <t>Open Space and Park</t>
  </si>
  <si>
    <t>P0021 - Community College Services</t>
  </si>
  <si>
    <t>P0022 - Community Investment</t>
  </si>
  <si>
    <t>Public Protection</t>
  </si>
  <si>
    <t>P0024 - Convention Services</t>
  </si>
  <si>
    <t>Public Works, Transportation and Commerce</t>
  </si>
  <si>
    <t>P0025 - County Education Services</t>
  </si>
  <si>
    <t>Real Property</t>
  </si>
  <si>
    <t>P0026 - County Mandated Court Services</t>
  </si>
  <si>
    <t>San Francisco County Transportation Authority</t>
  </si>
  <si>
    <t>P0030 - Custody</t>
  </si>
  <si>
    <t>Senior Citizen's' Program</t>
  </si>
  <si>
    <t>P0032 - Development And Planning</t>
  </si>
  <si>
    <t>P0033 - Earthquake Safety</t>
  </si>
  <si>
    <t>General Obligation Bond</t>
  </si>
  <si>
    <t>P0036 - Emergency Communications</t>
  </si>
  <si>
    <t>Certificate of Participation</t>
  </si>
  <si>
    <t>P0041 - Environmental Services</t>
  </si>
  <si>
    <t>Other Bond</t>
  </si>
  <si>
    <t>P0043 - Facilities Maintenance</t>
  </si>
  <si>
    <t>City Facilities Improvement</t>
  </si>
  <si>
    <t>P0044 - Facilities Operations</t>
  </si>
  <si>
    <t>Earthquake Safety Improvement</t>
  </si>
  <si>
    <t>P0045 - Financial Services</t>
  </si>
  <si>
    <t>Fire Protection Systems Improvement</t>
  </si>
  <si>
    <t>P0049 - General City Services</t>
  </si>
  <si>
    <t>Moscone Convention Center</t>
  </si>
  <si>
    <t>P0052 - Health: Acute Care - Hospital</t>
  </si>
  <si>
    <t>Public Library Improvement</t>
  </si>
  <si>
    <t>P0053 - Health: Acute Care - Laguna Honda</t>
  </si>
  <si>
    <t>Recreation and Park Project</t>
  </si>
  <si>
    <t>P0054 - Health: Acute Care - Psychiatry</t>
  </si>
  <si>
    <t>Street Improvement</t>
  </si>
  <si>
    <t>P0057 - Health: Ambu Care - Health Cntrs</t>
  </si>
  <si>
    <t>Bequest</t>
  </si>
  <si>
    <t>P0066 - Health: Long Term Care</t>
  </si>
  <si>
    <t>San Francisco International Airport</t>
  </si>
  <si>
    <t>P0071 - Health: Mental Health - Community Care</t>
  </si>
  <si>
    <t>San Francisco Water Enterprise</t>
  </si>
  <si>
    <t>P0076 - Health: Prevention - HIV/AIDS</t>
  </si>
  <si>
    <t>Hetch Hetchy Water and Power</t>
  </si>
  <si>
    <t>P0078 - Health: Substance Abuse - Community Care</t>
  </si>
  <si>
    <t>Municipal Transportation Agency</t>
  </si>
  <si>
    <t>P0085 - Infrastructure and Design Services</t>
  </si>
  <si>
    <t>General Hospital Medical Center</t>
  </si>
  <si>
    <t>P0090 - Main Library Operations</t>
  </si>
  <si>
    <t>San Francisco Wastewater Enterprise</t>
  </si>
  <si>
    <t>P0094 - MTA Development Impact Fee</t>
  </si>
  <si>
    <t>Port of San Francisco</t>
  </si>
  <si>
    <t>P0095 - Neighborhood Beautification</t>
  </si>
  <si>
    <t>Laguna Honda Hospital</t>
  </si>
  <si>
    <t>P0098 - Parking &amp; Traffic Enforcement</t>
  </si>
  <si>
    <t>Central Shops</t>
  </si>
  <si>
    <t>P0099 - Parking Garage &amp; Lot Operations</t>
  </si>
  <si>
    <t>Finance Corporation</t>
  </si>
  <si>
    <t>P0100 - Parks</t>
  </si>
  <si>
    <t>Reproduction</t>
  </si>
  <si>
    <t>P0101 - Parks &amp; Open Spaces</t>
  </si>
  <si>
    <t>Telecommunications &amp; information</t>
  </si>
  <si>
    <t>P0103 - Performance and Audit Services</t>
  </si>
  <si>
    <t>Assistance Program</t>
  </si>
  <si>
    <t>P0107 - Power Infrastructure Development</t>
  </si>
  <si>
    <t>Deposits</t>
  </si>
  <si>
    <t>P0110 - Public Arts</t>
  </si>
  <si>
    <t>Payroll Deduction</t>
  </si>
  <si>
    <t>P0112 - Rail &amp; Bus Services</t>
  </si>
  <si>
    <t>State Revenue Collection</t>
  </si>
  <si>
    <t>P0115 - Recreation</t>
  </si>
  <si>
    <t>Tax Collection</t>
  </si>
  <si>
    <t>P0117 - Retirement Services</t>
  </si>
  <si>
    <t>Transit</t>
  </si>
  <si>
    <t>P0119 - Security, Safety, Training &amp; Enforcement</t>
  </si>
  <si>
    <t>Other Agency</t>
  </si>
  <si>
    <t>P0123 - Street and Sewer Repair</t>
  </si>
  <si>
    <t>P0124 - Street Environmental Services</t>
  </si>
  <si>
    <t>P0125 - Street Use and Mapping</t>
  </si>
  <si>
    <t>Retiree Health Care Trust</t>
  </si>
  <si>
    <t>P0126 - Taxi Services</t>
  </si>
  <si>
    <t>Investment Trust</t>
  </si>
  <si>
    <t>P0127 - Transitional-Aged Youth Baseline</t>
  </si>
  <si>
    <t>Successor Agency to RDA</t>
  </si>
  <si>
    <t>P0128 - Treasure Island Development</t>
  </si>
  <si>
    <t>Component Unit</t>
  </si>
  <si>
    <t>P0130 - Urban Forestry</t>
  </si>
  <si>
    <t>P0132 - Wastewater Operations</t>
  </si>
  <si>
    <t>P0133 - Water Source Of Supply</t>
  </si>
  <si>
    <t>P0134 - Water Supply &amp; Power Operations</t>
  </si>
  <si>
    <t>P0135 - Water Transmission/Distribution</t>
  </si>
  <si>
    <t>P0136 - Water Treatment</t>
  </si>
  <si>
    <t>P0137 - Workforce Development</t>
  </si>
  <si>
    <t>P0138 - Zoning Administration And Compliance</t>
  </si>
  <si>
    <t>P0139 - Homelessness Outreach and Prevention</t>
  </si>
  <si>
    <t>P0140 - Shelter &amp; Housing for the Homeless</t>
  </si>
  <si>
    <t>Full Name:  _______________________________________________________</t>
  </si>
  <si>
    <t>TC Item #</t>
  </si>
  <si>
    <t>TC72350</t>
  </si>
  <si>
    <t xml:space="preserve">Mid-Sized Hybrid SUV PPV Marked B&amp;W Caged </t>
  </si>
  <si>
    <t>Ford Police Interceptor Utility</t>
  </si>
  <si>
    <t>Mid-Sized Gas SUV PPV Marked B&amp;W Caged</t>
  </si>
  <si>
    <t>Mid-Sized Hybrid SUV PPV Marked B&amp;W Uncaged</t>
  </si>
  <si>
    <t>Mid-Sized Gas SUV PPV Marked B&amp;W Uncaged</t>
  </si>
  <si>
    <t>Mid-Sized Hybrid SUV PPV Marked White Caged (SHF)</t>
  </si>
  <si>
    <t>Mid-Sized Hybrid SUV PPV Marked White Uncaged (SHF)</t>
  </si>
  <si>
    <t>Mid-Sized Hybrid SUV PPV Unmarked Street Appearance</t>
  </si>
  <si>
    <t>Mid-Sized Gas SUV PPV Unmarked Street Appearance</t>
  </si>
  <si>
    <t>Mid-Sized Hybrid SUV PPV w/No Police Equipment (White)</t>
  </si>
  <si>
    <t>Gas PPV Crew Cab 4x4 Pick-Up Truck (B&amp;W)</t>
  </si>
  <si>
    <t>Ford F-150 Police Responder</t>
  </si>
  <si>
    <t>Gas PPV Crew Cab 4x4 Pick-Up Truck (Yellow/White)</t>
  </si>
  <si>
    <t>Gas SSV Crew Cab 4x4 Pick-Up Truck (B&amp;W)</t>
  </si>
  <si>
    <t>17a</t>
  </si>
  <si>
    <t>Chevrolet Silverado SSV</t>
  </si>
  <si>
    <t>Gas SSV Crew Cab 4x4 Pick-Up Truck (White)</t>
  </si>
  <si>
    <t>TC72307</t>
  </si>
  <si>
    <t>Medium Plug-in Hybrid Electric Vehicle</t>
  </si>
  <si>
    <t>Minivan Plug-in Hybrid Electric Vehicle</t>
  </si>
  <si>
    <t>Chrysler Pacifica</t>
  </si>
  <si>
    <t>Small SUV Hybrid Electric Vehicle</t>
  </si>
  <si>
    <t>Toyota RAV4</t>
  </si>
  <si>
    <t>5a</t>
  </si>
  <si>
    <t>Medium Plug-in Electric Vehicle</t>
  </si>
  <si>
    <t>Electric</t>
  </si>
  <si>
    <t>Large Plug-in Electric Vehicle, long range</t>
  </si>
  <si>
    <t>Nissan Leaf S Plus</t>
  </si>
  <si>
    <t>Small Fuel Cell Electric Vehicle</t>
  </si>
  <si>
    <t>Toyota Mirai</t>
  </si>
  <si>
    <t>TC72504</t>
  </si>
  <si>
    <t>Pick-Up Trucks and Vans</t>
  </si>
  <si>
    <t>5-Passenger Compact LWB Van-Wagon</t>
  </si>
  <si>
    <t>Gas</t>
  </si>
  <si>
    <t>Ford Transit Connect (4Cyl, 2L)</t>
  </si>
  <si>
    <t>7-Passenger Compact LWB Van-Wagon</t>
  </si>
  <si>
    <t>10-Passenger Van Medium Roof SRW 2WD</t>
  </si>
  <si>
    <t>Ford Transit (V6, 3.5L)</t>
  </si>
  <si>
    <t>12-Passenger Van Medium Roof SRW 2WD</t>
  </si>
  <si>
    <t>15-Passenger Van Medium Roof SRW 2WD</t>
  </si>
  <si>
    <t>Ford Transit (V6 EcoB, 3.5L)</t>
  </si>
  <si>
    <t>Compact Cargo Van SWB</t>
  </si>
  <si>
    <t>Compact Cargo Van LWB</t>
  </si>
  <si>
    <t>1/2 Ton Cargo Van Medium Roof SRW 2WD</t>
  </si>
  <si>
    <t>3/4 Ton Cargo Van Medium Roof SRW 2WD</t>
  </si>
  <si>
    <t>3/4 Ton Cargo Van Medium Roof SRW AWD</t>
  </si>
  <si>
    <t>1 Ton Cargo Van High Roof DRW 2WD</t>
  </si>
  <si>
    <t>12a</t>
  </si>
  <si>
    <t>1 Ton Cargo Van Low Roof SRW 2WD</t>
  </si>
  <si>
    <t>1 Ton Cargo Van High Roof DRW AWD</t>
  </si>
  <si>
    <t>13a</t>
  </si>
  <si>
    <t>1 Ton Cargo Van Low Roof SRW AWD</t>
  </si>
  <si>
    <t>Midsize Extended Cab 2WD Pickup 6' Box</t>
  </si>
  <si>
    <t>Ford Ranger (4Cyl, 2.3L EcoB)</t>
  </si>
  <si>
    <t>Midsize Extended Cab 4x4 Pickup 6' Box</t>
  </si>
  <si>
    <t>Midsize Crew Cab 2WD Pickup 5' Short Box (SB)</t>
  </si>
  <si>
    <t>Midsize Crew Cab 4x4 Pickup 5' Short Box (SB)</t>
  </si>
  <si>
    <t>1/2 Ton Regular Cab 2WD Pickup 8' Box</t>
  </si>
  <si>
    <t>Ford F-150 (V6, 3.3L)</t>
  </si>
  <si>
    <t>1/2 Ton Regular Cab 4x4 Pickup 8' Box</t>
  </si>
  <si>
    <t>21a</t>
  </si>
  <si>
    <t>1/2 Ton Extended Cab 2WD Pickup 8' Box</t>
  </si>
  <si>
    <t>Ford F-150 (V8, 5.0L)</t>
  </si>
  <si>
    <t>21b</t>
  </si>
  <si>
    <t>1/2 Ton Extended Cab 4x4 Pickup 8' Box</t>
  </si>
  <si>
    <t>21c</t>
  </si>
  <si>
    <t>1/2 Ton HYBRID Crew Cab 2WD Pickup 6.5' Box</t>
  </si>
  <si>
    <t>Ford F-150 (V6, 3.5L)</t>
  </si>
  <si>
    <t>21d</t>
  </si>
  <si>
    <t>1/2 Ton HYBRID Crew Cab 4x4 Pickup 6.5' Box</t>
  </si>
  <si>
    <t>3/4 Ton Regular Cab 2WD Pickup 8' Box</t>
  </si>
  <si>
    <t>Ford F-250 (V8, 6.2L)</t>
  </si>
  <si>
    <t>3/4 Ton Regular Cab 4x4 Pickup 8' Box</t>
  </si>
  <si>
    <t>23a</t>
  </si>
  <si>
    <t>3/4 Ton Regular Cab 4x4 Pickup 8' Box (Alt.)</t>
  </si>
  <si>
    <t>Chevy Silverado (V8, 6.2L)</t>
  </si>
  <si>
    <t>3/4 Ton Extended Cab 2WD Pickup 8' Box</t>
  </si>
  <si>
    <t>3/4 Ton Crew Cab 4x4 Pickup 8' Box</t>
  </si>
  <si>
    <t>1 Ton Regular Cab 2WD Pickup 8' Box</t>
  </si>
  <si>
    <t>Ford F-350 (V8, 6.2L)</t>
  </si>
  <si>
    <t>1 Ton Regular Cab 4x4 Pickup 8' Box</t>
  </si>
  <si>
    <t>1 Ton Regular Cab 2WD Pickup Box Delete</t>
  </si>
  <si>
    <t>1 Ton Regular Cab 2WD Cab and Chassis</t>
  </si>
  <si>
    <t>1 Ton Extended Cab 2WD Pickup 8' Box</t>
  </si>
  <si>
    <t>30a</t>
  </si>
  <si>
    <t>1 Ton Extended Cab 2WD Pickup 8' Box (Alt.)</t>
  </si>
  <si>
    <t>Chevy Silverado (V8, 6.6L)</t>
  </si>
  <si>
    <t>1 Ton Extended Cab 4x4 Pickup 8' Box</t>
  </si>
  <si>
    <t>31a</t>
  </si>
  <si>
    <t>1 Ton Extended Cab 4x4 Pickup 8' Box (Alt.)</t>
  </si>
  <si>
    <t>1 Ton Extended Cab 4x4 Pickup Box Delete</t>
  </si>
  <si>
    <t>1 Ton Extended Cab 2WD Cab and Chassis</t>
  </si>
  <si>
    <t>1 Ton Crew Cab 2WD Pickup 8' Box</t>
  </si>
  <si>
    <t>1 Ton Crew Cab 4x4 Pickup 8' Box</t>
  </si>
  <si>
    <t>1/2 Ton Regular Cab 2WD Pickup 6.5' Box (SB)</t>
  </si>
  <si>
    <t>36a</t>
  </si>
  <si>
    <t>1/2 Ton Regular Cab 2WD Pickup 6.5' Box (SB) (Alt.)</t>
  </si>
  <si>
    <t>Chevy Silverado (V6, 4.3L)</t>
  </si>
  <si>
    <t>1/2 Ton Regular Cab 4x4 Pickup 6.5' Box (SB)</t>
  </si>
  <si>
    <t>1/2 Ton Extended Cab 2WD Pickup 6.5' Box (SB)</t>
  </si>
  <si>
    <t>1/2 Ton Extended Cab 4x4 Pickup 6.5' Box (SB)</t>
  </si>
  <si>
    <t>1/2 Ton HYBRID Crew Cab 2WD Pickup 5.5' Box (SB)</t>
  </si>
  <si>
    <t>Ford F-150 (3.5L, Hybrid)</t>
  </si>
  <si>
    <t>1/2 Ton HYBRID Crew Cab 4x4 Pickup 5.5' Box (SB)</t>
  </si>
  <si>
    <t>3/4 Ton Extended Cab 2WD Pickup 6.5' Box (SB)</t>
  </si>
  <si>
    <t>3/4 Ton Extended Cab 4x4 Pickup 6.5' Box (SB)</t>
  </si>
  <si>
    <t>3/4 Ton Crew Cab 2WD Pickup 6.5' Box (SB)</t>
  </si>
  <si>
    <t>3/4 Ton Crew Cab 4x4 Pickup 6.5' Box (SB)</t>
  </si>
  <si>
    <t>TC 72504 45: 3/4 Ton Crew Cab 4x4 Pickup 6.5' Box (SB) --- Ford F-250 (V8, 6.2L)</t>
  </si>
  <si>
    <t>1 Ton Extended Cab 2WD Pickup 6.5' Box (SB)</t>
  </si>
  <si>
    <t>TC 72504 46: 1 Ton Extended Cab 2WD Pickup 6.5' Box (SB) --- Ford F-350 (V8, 6.2L)</t>
  </si>
  <si>
    <t>1 Ton Extended Cab 4x4 Pickup 6.5' Box (SB)</t>
  </si>
  <si>
    <t>TC 72504 47: 1 Ton Extended Cab 4x4 Pickup 6.5' Box (SB) --- Ford F-350 (V8, 6.2L)</t>
  </si>
  <si>
    <t>1 Ton Crew Cab 2WD Pickup 6.5' Box (SB)</t>
  </si>
  <si>
    <t>TC 72504 48: 1 Ton Crew Cab 2WD Pickup 6.5' Box (SB) --- Ford F-350 (V8, 6.2L)</t>
  </si>
  <si>
    <t>1 Ton Crew Cab 4x4 Pickup 6.5' Box (SB)</t>
  </si>
  <si>
    <t>TC 72504 49: 1 Ton Crew Cab 4x4 Pickup 6.5' Box (SB) --- Ford F-350 (V8, 6.2L)</t>
  </si>
  <si>
    <t>Budget Form 2C: Fee Cost Recovery</t>
  </si>
  <si>
    <t>Worksheet 23-24</t>
  </si>
  <si>
    <t>TBD</t>
  </si>
  <si>
    <t>SUV Plug-in Hybrid Electric Vehicle</t>
  </si>
  <si>
    <t>Ford Escape Plug-in Hybrid</t>
  </si>
  <si>
    <r>
      <t>¨</t>
    </r>
    <r>
      <rPr>
        <sz val="7"/>
        <color theme="1"/>
        <rFont val="Times New Roman"/>
        <family val="1"/>
      </rPr>
      <t xml:space="preserve">  </t>
    </r>
    <r>
      <rPr>
        <b/>
        <sz val="11"/>
        <color theme="1"/>
        <rFont val="Calibri"/>
        <family val="2"/>
      </rPr>
      <t xml:space="preserve">Interdepartmental Services Balancing: </t>
    </r>
    <r>
      <rPr>
        <sz val="11"/>
        <color theme="1"/>
        <rFont val="Calibri"/>
        <family val="2"/>
      </rPr>
      <t>Included Excel download of Department - IDS Form Balancing Report from BFM Reporting.</t>
    </r>
  </si>
  <si>
    <r>
      <t>GFS CPC Capital Requests:</t>
    </r>
    <r>
      <rPr>
        <sz val="11"/>
        <color theme="1"/>
        <rFont val="Calibri"/>
        <family val="2"/>
      </rPr>
      <t xml:space="preserve"> Please enter in BFM form, </t>
    </r>
    <r>
      <rPr>
        <b/>
        <sz val="11"/>
        <color theme="1"/>
        <rFont val="Calibri"/>
        <family val="2"/>
      </rPr>
      <t>Capital - Dept Request - CPC GFS (7900)</t>
    </r>
  </si>
  <si>
    <r>
      <t xml:space="preserve">NGFS CPC Capital Requests: </t>
    </r>
    <r>
      <rPr>
        <sz val="11"/>
        <color theme="1"/>
        <rFont val="Calibri"/>
        <family val="2"/>
      </rPr>
      <t xml:space="preserve">Please enter in BFM form, </t>
    </r>
    <r>
      <rPr>
        <b/>
        <sz val="11"/>
        <color theme="1"/>
        <rFont val="Calibri"/>
        <family val="2"/>
      </rPr>
      <t>Capital - Dept Request - CPC NGFS+ (7200)</t>
    </r>
  </si>
  <si>
    <r>
      <t>All Other Capital Requests:</t>
    </r>
    <r>
      <rPr>
        <sz val="11"/>
        <color theme="1"/>
        <rFont val="Calibri"/>
        <family val="2"/>
      </rPr>
      <t xml:space="preserve"> Please enter in BFM form,</t>
    </r>
    <r>
      <rPr>
        <b/>
        <sz val="11"/>
        <color theme="1"/>
        <rFont val="Calibri"/>
        <family val="2"/>
      </rPr>
      <t xml:space="preserve"> Capital - Dept Request -Non-CPC (7300)</t>
    </r>
  </si>
  <si>
    <t>Division</t>
  </si>
  <si>
    <t>Supervisors must submit an online BFM new user SF BUDGET SYSTEM ACCESS REQUEST form available in SF Employee Portal Support.</t>
  </si>
  <si>
    <t>For all new Department Groups, Divisions, Sections and Departments
(Note: Name required but will be overwritten from FSCM)</t>
  </si>
  <si>
    <t>Set to TRUE at Department Group level only</t>
  </si>
  <si>
    <t>Set to TRUE for lowest level</t>
  </si>
  <si>
    <t>Default</t>
  </si>
  <si>
    <t>Formula</t>
  </si>
  <si>
    <t>Department Tree Hierarchy</t>
  </si>
  <si>
    <t>Done (Date)</t>
  </si>
  <si>
    <t>Code:</t>
  </si>
  <si>
    <t>Name:</t>
  </si>
  <si>
    <t>Major Service Area</t>
  </si>
  <si>
    <t>Department Group:</t>
  </si>
  <si>
    <t>Debt Service:</t>
  </si>
  <si>
    <t>Revenue:</t>
  </si>
  <si>
    <t>Postable:</t>
  </si>
  <si>
    <t>Interface</t>
  </si>
  <si>
    <t>Sequence</t>
  </si>
  <si>
    <t>Active:</t>
  </si>
  <si>
    <t>SDA</t>
  </si>
  <si>
    <t>XXX XXX</t>
  </si>
  <si>
    <t>Sheriff Accountability OIG</t>
  </si>
  <si>
    <t>A PUBLIC PROTECTION</t>
  </si>
  <si>
    <t>UPDATE</t>
  </si>
  <si>
    <t>B PUBLIC WORKS, TRANSPORTATION &amp; COMMERCE</t>
  </si>
  <si>
    <t>C HUMAN WELFARE &amp; NEIGHBORHOOD DEVELOPMENT</t>
  </si>
  <si>
    <t>Name required but will be overwritten from FSCM</t>
  </si>
  <si>
    <t>FSCM Interface</t>
  </si>
  <si>
    <t>AAO Fund Lvl</t>
  </si>
  <si>
    <t>Fund Group:</t>
  </si>
  <si>
    <t>Fund Type</t>
  </si>
  <si>
    <t>Fund Lvl 1</t>
  </si>
  <si>
    <t>Fund Lvl 2</t>
  </si>
  <si>
    <t>Fund Closeout</t>
  </si>
  <si>
    <t>10000</t>
  </si>
  <si>
    <t>GF Annual Account Ctrl</t>
  </si>
  <si>
    <t>1 Operating</t>
  </si>
  <si>
    <t>GFS</t>
  </si>
  <si>
    <t>Not Used</t>
  </si>
  <si>
    <t>Name</t>
  </si>
  <si>
    <t>Grant Flag</t>
  </si>
  <si>
    <t>Proj Type Code</t>
  </si>
  <si>
    <t>Project Type Name</t>
  </si>
  <si>
    <t>Short Name</t>
  </si>
  <si>
    <t>Not Used1</t>
  </si>
  <si>
    <t>Project Status</t>
  </si>
  <si>
    <t>Active Flag</t>
  </si>
  <si>
    <t>Risa</t>
  </si>
  <si>
    <t>10000021</t>
  </si>
  <si>
    <t>AP FY 15-16 Domestic Violence</t>
  </si>
  <si>
    <t>Entry (Name required and will get updated via Interface)</t>
  </si>
  <si>
    <t>CON-SYS Use Only</t>
  </si>
  <si>
    <t>Capital Entry</t>
  </si>
  <si>
    <t>Placeholder Code</t>
  </si>
  <si>
    <t>Project</t>
  </si>
  <si>
    <t>Activity</t>
  </si>
  <si>
    <t>Project Name</t>
  </si>
  <si>
    <t>Activity Type</t>
  </si>
  <si>
    <t>New Proj-Activ (Grant XWalk)</t>
  </si>
  <si>
    <t>FSP Descr254</t>
  </si>
  <si>
    <t>FSP Descrlong</t>
  </si>
  <si>
    <t>Project Priority</t>
  </si>
  <si>
    <t>FSP Proj-Activ (No Space)</t>
  </si>
  <si>
    <t>Project Contact</t>
  </si>
  <si>
    <t>Project Cost Justification</t>
  </si>
  <si>
    <t>Project Justification</t>
  </si>
  <si>
    <t>CPC Project Type</t>
  </si>
  <si>
    <t>Expenditure Type</t>
  </si>
  <si>
    <t>Service Area</t>
  </si>
  <si>
    <t>Funding Principle</t>
  </si>
  <si>
    <t>Facility (FSRID)</t>
  </si>
  <si>
    <t>Facility Name (if not listed)</t>
  </si>
  <si>
    <t>Funding Source</t>
  </si>
  <si>
    <t>Resilience Challenge - Earthquakes</t>
  </si>
  <si>
    <t>Resilience Challenge - Aging Infrastruct</t>
  </si>
  <si>
    <t>Resilience Challenge - Climate Change</t>
  </si>
  <si>
    <t>Resilience Challenge - Social Inequity</t>
  </si>
  <si>
    <t>Resilience Challenge - Sea Level Rise</t>
  </si>
  <si>
    <t>District</t>
  </si>
  <si>
    <t>Dept Group</t>
  </si>
  <si>
    <t>Approved?</t>
  </si>
  <si>
    <t>Lowest Lvl</t>
  </si>
  <si>
    <t>Placeholder</t>
  </si>
  <si>
    <t>Active</t>
  </si>
  <si>
    <t>10000021-0001</t>
  </si>
  <si>
    <t>Gy 15-16 SPECILZED SUPV PRG</t>
  </si>
  <si>
    <t>0</t>
  </si>
  <si>
    <t>Name required and will get updated via Interface</t>
  </si>
  <si>
    <t>Auth Lvl 1</t>
  </si>
  <si>
    <t>Charts Category</t>
  </si>
  <si>
    <t>Acct Lvl 2</t>
  </si>
  <si>
    <t>Acct Lvl 3</t>
  </si>
  <si>
    <t>Acct Lvl 4</t>
  </si>
  <si>
    <t>Acct Lvl 5 Name</t>
  </si>
  <si>
    <t>Expense / Revenue</t>
  </si>
  <si>
    <t>WO Dept</t>
  </si>
  <si>
    <t>Specific Use</t>
  </si>
  <si>
    <t>shrt_nm</t>
  </si>
  <si>
    <t>PCF</t>
  </si>
  <si>
    <t>IT</t>
  </si>
  <si>
    <t>Human Resources Modernization</t>
  </si>
  <si>
    <t>J31 Services of Other Depts, Recoveries &amp; Ov</t>
  </si>
  <si>
    <t>J01 Gross Expenditures</t>
  </si>
  <si>
    <t>D25 Services of Other Departments</t>
  </si>
  <si>
    <t>10026</t>
  </si>
  <si>
    <t>PRT PIER 26</t>
  </si>
  <si>
    <t>Dept Group OUT</t>
  </si>
  <si>
    <t>OUT Dept ID</t>
  </si>
  <si>
    <t>OUT Fund</t>
  </si>
  <si>
    <t>OUT Proj-Actv</t>
  </si>
  <si>
    <t>OUT Authority</t>
  </si>
  <si>
    <t>OUT Account</t>
  </si>
  <si>
    <t>OUT Agency Use</t>
  </si>
  <si>
    <t>Dept Group IN</t>
  </si>
  <si>
    <t>IN Dept ID</t>
  </si>
  <si>
    <t>IN Fund</t>
  </si>
  <si>
    <t>IN Proj-Actv</t>
  </si>
  <si>
    <t>IN Authority</t>
  </si>
  <si>
    <t>IN Account</t>
  </si>
  <si>
    <t>IN Agency Use</t>
  </si>
  <si>
    <t>FSP In/Out</t>
  </si>
  <si>
    <t>Trio In/Out</t>
  </si>
  <si>
    <t>100013</t>
  </si>
  <si>
    <t>22320 10017934_22260 NOPROJ</t>
  </si>
  <si>
    <t>208657</t>
  </si>
  <si>
    <t>22320</t>
  </si>
  <si>
    <t>10017934-0002</t>
  </si>
  <si>
    <t>16411</t>
  </si>
  <si>
    <t>595250</t>
  </si>
  <si>
    <t>22260</t>
  </si>
  <si>
    <t>10001719-0001</t>
  </si>
  <si>
    <t>495025</t>
  </si>
  <si>
    <t>REMINDER: MTA Job Classes require two entries: 1) COMMN entry without '_MTA' suffix and 2) COMMNSFMTA or SFMTA entry with '_MTA' suffix</t>
  </si>
  <si>
    <t>SetID</t>
  </si>
  <si>
    <t>AnnualOrNonStd</t>
  </si>
  <si>
    <t>FTECalc</t>
  </si>
  <si>
    <t>Tier</t>
  </si>
  <si>
    <t>Object</t>
  </si>
  <si>
    <t>Non Step</t>
  </si>
  <si>
    <t>Union</t>
  </si>
  <si>
    <t>Comments</t>
  </si>
  <si>
    <t>PayType</t>
  </si>
  <si>
    <t>RetireInd</t>
  </si>
  <si>
    <t>Default Grade</t>
  </si>
  <si>
    <t>Salary Table</t>
  </si>
  <si>
    <t>Default Step</t>
  </si>
  <si>
    <t>Count Object</t>
  </si>
  <si>
    <t>FTE Object</t>
  </si>
  <si>
    <t>Step Table</t>
  </si>
  <si>
    <t>Q002_P</t>
  </si>
  <si>
    <t>Police Officer</t>
  </si>
  <si>
    <t>COMMN</t>
  </si>
  <si>
    <t>Annual</t>
  </si>
  <si>
    <t>2</t>
  </si>
  <si>
    <t>501010</t>
  </si>
  <si>
    <t>SF</t>
  </si>
  <si>
    <t>911</t>
  </si>
  <si>
    <t>For 1% reporting only</t>
  </si>
  <si>
    <t>POS</t>
  </si>
  <si>
    <t>Added as Inactive for 1% report</t>
  </si>
  <si>
    <t>TrueFalse</t>
  </si>
  <si>
    <t>YesNo</t>
  </si>
  <si>
    <t>DeptGrp</t>
  </si>
  <si>
    <t>MajorServiceArea</t>
  </si>
  <si>
    <t>AAOFundLvl</t>
  </si>
  <si>
    <t>FundGroup</t>
  </si>
  <si>
    <t>FundType</t>
  </si>
  <si>
    <t>FundCloseout</t>
  </si>
  <si>
    <t>BudgetDef</t>
  </si>
  <si>
    <t>ExpenseRevenue</t>
  </si>
  <si>
    <t>Group 1</t>
  </si>
  <si>
    <t>Group 2</t>
  </si>
  <si>
    <t>Group 3</t>
  </si>
  <si>
    <t>Group 4</t>
  </si>
  <si>
    <t>Group 5</t>
  </si>
  <si>
    <t>Group 6</t>
  </si>
  <si>
    <t>Select</t>
  </si>
  <si>
    <t>FIDUCIARY_FUNDS</t>
  </si>
  <si>
    <t>CMPNT_UNTS</t>
  </si>
  <si>
    <t>FACCT</t>
  </si>
  <si>
    <t>A01 Prior Year Fund Balance</t>
  </si>
  <si>
    <t>A01 Local Taxes</t>
  </si>
  <si>
    <t>Nurses</t>
  </si>
  <si>
    <t>001</t>
  </si>
  <si>
    <t>2 Annual Projects - Authority Control</t>
  </si>
  <si>
    <t>NGFS</t>
  </si>
  <si>
    <t>GOV_FUNDS</t>
  </si>
  <si>
    <t>CPTL_PRJ</t>
  </si>
  <si>
    <t>FAUTH</t>
  </si>
  <si>
    <t>1</t>
  </si>
  <si>
    <t>A02 Prior Year Reserves</t>
  </si>
  <si>
    <t>A04 Licenses &amp; Fines</t>
  </si>
  <si>
    <t>CAP</t>
  </si>
  <si>
    <t>Non Standard</t>
  </si>
  <si>
    <t>SC_FTE</t>
  </si>
  <si>
    <t>501070</t>
  </si>
  <si>
    <t>SPCL</t>
  </si>
  <si>
    <t>002</t>
  </si>
  <si>
    <t>3 Continuing Projects - Authority Control</t>
  </si>
  <si>
    <t>GOV_WIDE_FUNDS</t>
  </si>
  <si>
    <t>DEBT_SRVC</t>
  </si>
  <si>
    <t>FPROJ</t>
  </si>
  <si>
    <t>D01 Property Taxes</t>
  </si>
  <si>
    <t>D01 Regular Revenues</t>
  </si>
  <si>
    <t>A07 Use of Money or Property</t>
  </si>
  <si>
    <t>EQUIP</t>
  </si>
  <si>
    <t>SFMTA</t>
  </si>
  <si>
    <t>Platform</t>
  </si>
  <si>
    <t>SC_NO_FTE</t>
  </si>
  <si>
    <t>503080</t>
  </si>
  <si>
    <t>003</t>
  </si>
  <si>
    <t>D COMMUNITY HEALTH</t>
  </si>
  <si>
    <t>4 Grants Projects</t>
  </si>
  <si>
    <t>PROPRI_FUNDS</t>
  </si>
  <si>
    <t>ENT_FUND</t>
  </si>
  <si>
    <t>5</t>
  </si>
  <si>
    <t>D04 Other Local Taxes</t>
  </si>
  <si>
    <t>D02 General Fund Support</t>
  </si>
  <si>
    <t>A10 Intergovernmental Revenue - Federal</t>
  </si>
  <si>
    <t>R</t>
  </si>
  <si>
    <t>Regular</t>
  </si>
  <si>
    <t>3</t>
  </si>
  <si>
    <t>P</t>
  </si>
  <si>
    <t>505010</t>
  </si>
  <si>
    <t>004</t>
  </si>
  <si>
    <t>E CULTURE &amp; RECREATION</t>
  </si>
  <si>
    <t>5 Work Orders/Overhead</t>
  </si>
  <si>
    <t>GEN_FUND</t>
  </si>
  <si>
    <t>6</t>
  </si>
  <si>
    <t>D07 Business Taxes</t>
  </si>
  <si>
    <t>G01 Revenue Transfers In</t>
  </si>
  <si>
    <t>A13 Intergovernmental Revenue - State</t>
  </si>
  <si>
    <t>X</t>
  </si>
  <si>
    <t>Uniform</t>
  </si>
  <si>
    <t>506010</t>
  </si>
  <si>
    <t>006</t>
  </si>
  <si>
    <t>F GENERAL ADMINISTRATION &amp; FINANCE</t>
  </si>
  <si>
    <t>6 Continuing Projects - Project Control</t>
  </si>
  <si>
    <t>INTRL_SRVC</t>
  </si>
  <si>
    <t>7</t>
  </si>
  <si>
    <t>D10 Rents &amp; Concessions</t>
  </si>
  <si>
    <t>G02 Transfers From the General Fund</t>
  </si>
  <si>
    <t>A16 Intergovernmental Revenue - Other</t>
  </si>
  <si>
    <t>509010</t>
  </si>
  <si>
    <t>007</t>
  </si>
  <si>
    <t>G GENERAL CITY RESPONSIBILITIES</t>
  </si>
  <si>
    <t>7 Continuing Projects - Account Control</t>
  </si>
  <si>
    <t>INVEST_TRST_FUND</t>
  </si>
  <si>
    <t>8</t>
  </si>
  <si>
    <t>D13 Fines and Forfeitures</t>
  </si>
  <si>
    <t>G06 Transfer Adjustments-Sources (Citywide)</t>
  </si>
  <si>
    <t>A19 Charges for Services</t>
  </si>
  <si>
    <t>510050</t>
  </si>
  <si>
    <t>012</t>
  </si>
  <si>
    <t>N NON MAJOR SERVICE AREA</t>
  </si>
  <si>
    <t>PERMA_FUND</t>
  </si>
  <si>
    <t>10</t>
  </si>
  <si>
    <t>D16 Interest &amp; Investment Income</t>
  </si>
  <si>
    <t>G07 Transfer Adjustments-Sources</t>
  </si>
  <si>
    <t>A22 Other Revenues</t>
  </si>
  <si>
    <t>510210</t>
  </si>
  <si>
    <t>016</t>
  </si>
  <si>
    <t>PSN_OTHR_EMP_BEN</t>
  </si>
  <si>
    <t>11</t>
  </si>
  <si>
    <t>D19 Licenses, Permits &amp; Franchises</t>
  </si>
  <si>
    <t>A25 Transfers In</t>
  </si>
  <si>
    <t>511010</t>
  </si>
  <si>
    <t>021</t>
  </si>
  <si>
    <t>PVT_PURPS_TRST</t>
  </si>
  <si>
    <t>UNKNOWN</t>
  </si>
  <si>
    <t>D20 Intergovernmental - State</t>
  </si>
  <si>
    <t>J05 Recoveries</t>
  </si>
  <si>
    <t>A31 Transfer Adjustments-Sources</t>
  </si>
  <si>
    <t>511060</t>
  </si>
  <si>
    <t>022</t>
  </si>
  <si>
    <t>CCD</t>
  </si>
  <si>
    <t>SP_REV</t>
  </si>
  <si>
    <t>VARIOUS</t>
  </si>
  <si>
    <t>D23 Intergovernmental - Federal</t>
  </si>
  <si>
    <t>M01 Capital Projects</t>
  </si>
  <si>
    <t>A34 Transfer Adjustments-Sources (Citywide)</t>
  </si>
  <si>
    <t>034</t>
  </si>
  <si>
    <t>D26 Intergovernmental - Other</t>
  </si>
  <si>
    <t>P01 Facilities Maintenance</t>
  </si>
  <si>
    <t>A37 Use of / (Deposit to) Fund Balance</t>
  </si>
  <si>
    <t>036</t>
  </si>
  <si>
    <t>D30 Charges for Services</t>
  </si>
  <si>
    <t>S01 Reserves</t>
  </si>
  <si>
    <t>A40 General Fund Support</t>
  </si>
  <si>
    <t>038</t>
  </si>
  <si>
    <t>D33 Other Revenues</t>
  </si>
  <si>
    <t>V01 Revenue Transfers Out</t>
  </si>
  <si>
    <t>D01 Salaries &amp; Wages</t>
  </si>
  <si>
    <t>039</t>
  </si>
  <si>
    <t>D36 Other Financing Sources</t>
  </si>
  <si>
    <t>V02 Transfers Into the General Fund</t>
  </si>
  <si>
    <t>D04 Fringe Benefits</t>
  </si>
  <si>
    <t>040</t>
  </si>
  <si>
    <t>D43 General Fund Support</t>
  </si>
  <si>
    <t>V06 Transfer Adjustments-Uses</t>
  </si>
  <si>
    <t>D07 Overhead</t>
  </si>
  <si>
    <t>104</t>
  </si>
  <si>
    <t>G01 Contribution Transfers In</t>
  </si>
  <si>
    <t>V07 Transfer Adjustments-Uses (Citywide)</t>
  </si>
  <si>
    <t>D10 Professional &amp; Contractual Services</t>
  </si>
  <si>
    <t>122</t>
  </si>
  <si>
    <t>G04 Operating Transfer In</t>
  </si>
  <si>
    <t>D13 Aid Assistance / Grants</t>
  </si>
  <si>
    <t>130</t>
  </si>
  <si>
    <t>G07 Other Transfers In</t>
  </si>
  <si>
    <t>D16 Materials &amp; Supplies</t>
  </si>
  <si>
    <t>163</t>
  </si>
  <si>
    <t>CTA</t>
  </si>
  <si>
    <t>G10 Transfer Adjustments-Sources (Citywide)</t>
  </si>
  <si>
    <t>D19 Equipment</t>
  </si>
  <si>
    <t>164</t>
  </si>
  <si>
    <t>G13 Transfer Adjustments-Sources</t>
  </si>
  <si>
    <t>D22 Debt Service</t>
  </si>
  <si>
    <t>193</t>
  </si>
  <si>
    <t>J01 Personnel - Salaries &amp; Wages</t>
  </si>
  <si>
    <t>194</t>
  </si>
  <si>
    <t>DEC</t>
  </si>
  <si>
    <t>J04 Personnel - Fringe Benefits</t>
  </si>
  <si>
    <t>D28 Expenditure Recovery</t>
  </si>
  <si>
    <t>195</t>
  </si>
  <si>
    <t>J07 Non-Personnel Operating Costs</t>
  </si>
  <si>
    <t>D31 Transfers Out</t>
  </si>
  <si>
    <t>196</t>
  </si>
  <si>
    <t>J10 Debt Service</t>
  </si>
  <si>
    <t>D34 Budgetary Reserves</t>
  </si>
  <si>
    <t>197</t>
  </si>
  <si>
    <t>J13 Capital &amp; Equipment</t>
  </si>
  <si>
    <t>D37 Transfer Adjustments-Uses</t>
  </si>
  <si>
    <t>200</t>
  </si>
  <si>
    <t>J16 Aid Assistance</t>
  </si>
  <si>
    <t>D41 Transfer Adjustments-Uses (Citywide)</t>
  </si>
  <si>
    <t>216</t>
  </si>
  <si>
    <t>J19 Grants</t>
  </si>
  <si>
    <t>G01 Facilities Maintenance</t>
  </si>
  <si>
    <t>220</t>
  </si>
  <si>
    <t>J22 Reserves</t>
  </si>
  <si>
    <t>G03 Capital Renewal</t>
  </si>
  <si>
    <t>221</t>
  </si>
  <si>
    <t>J25 Fund Balance</t>
  </si>
  <si>
    <t>G04 Capital Projects</t>
  </si>
  <si>
    <t>236</t>
  </si>
  <si>
    <t>J28 Facilities Maintenance</t>
  </si>
  <si>
    <t>250</t>
  </si>
  <si>
    <t>251</t>
  </si>
  <si>
    <t>M01 Contribution Transfers Out</t>
  </si>
  <si>
    <t>252</t>
  </si>
  <si>
    <t>M04 Operating Transfer Out</t>
  </si>
  <si>
    <t>253</t>
  </si>
  <si>
    <t>M07 Other Transfers Out</t>
  </si>
  <si>
    <t>254</t>
  </si>
  <si>
    <t>M10 Transfer Adjustments-Uses (Citywide)</t>
  </si>
  <si>
    <t>257</t>
  </si>
  <si>
    <t>M13 Transfer Adjustments-Uses</t>
  </si>
  <si>
    <t>261</t>
  </si>
  <si>
    <t>302</t>
  </si>
  <si>
    <t>311</t>
  </si>
  <si>
    <t>323</t>
  </si>
  <si>
    <t>351</t>
  </si>
  <si>
    <t>352</t>
  </si>
  <si>
    <t>353</t>
  </si>
  <si>
    <t>356</t>
  </si>
  <si>
    <t>377</t>
  </si>
  <si>
    <t>419</t>
  </si>
  <si>
    <t>498</t>
  </si>
  <si>
    <t>499</t>
  </si>
  <si>
    <t>535</t>
  </si>
  <si>
    <t>556</t>
  </si>
  <si>
    <t>580</t>
  </si>
  <si>
    <t>SAS</t>
  </si>
  <si>
    <t>651</t>
  </si>
  <si>
    <t>718</t>
  </si>
  <si>
    <t>790</t>
  </si>
  <si>
    <t>791</t>
  </si>
  <si>
    <t>792</t>
  </si>
  <si>
    <t>TJP</t>
  </si>
  <si>
    <t>793</t>
  </si>
  <si>
    <t>798</t>
  </si>
  <si>
    <t>799</t>
  </si>
  <si>
    <t>856</t>
  </si>
  <si>
    <t>858</t>
  </si>
  <si>
    <t>929</t>
  </si>
  <si>
    <t>930</t>
  </si>
  <si>
    <t>933</t>
  </si>
  <si>
    <t>965</t>
  </si>
  <si>
    <t>969</t>
  </si>
  <si>
    <t>990</t>
  </si>
  <si>
    <t>BTM</t>
  </si>
  <si>
    <t>BTN</t>
  </si>
  <si>
    <t>BZ0</t>
  </si>
  <si>
    <t>BZM</t>
  </si>
  <si>
    <t>BZN</t>
  </si>
  <si>
    <t>BZU</t>
  </si>
  <si>
    <t>FISCAL YEAR 2022-23</t>
  </si>
  <si>
    <t>PPE FY23</t>
  </si>
  <si>
    <t>Year 
(BY, aka FY 22/23)</t>
  </si>
  <si>
    <t>Josephine Liu</t>
  </si>
  <si>
    <t>Kenyetta Hinton</t>
  </si>
  <si>
    <t>Salary and Benefits for Each Job Class from BFM Reporting FTE Cost Report</t>
  </si>
  <si>
    <t>FY 22/23</t>
  </si>
  <si>
    <t>COIT -------&gt;</t>
  </si>
  <si>
    <t>CAPITAL ------&gt;</t>
  </si>
  <si>
    <r>
      <t>¨</t>
    </r>
    <r>
      <rPr>
        <sz val="7"/>
        <color theme="1"/>
        <rFont val="Times New Roman"/>
        <family val="1"/>
      </rPr>
      <t xml:space="preserve">  </t>
    </r>
    <r>
      <rPr>
        <b/>
        <sz val="11"/>
        <color theme="1"/>
        <rFont val="Calibri"/>
        <family val="2"/>
      </rPr>
      <t>Proposed GF target reductions</t>
    </r>
  </si>
  <si>
    <r>
      <t>¨</t>
    </r>
    <r>
      <rPr>
        <sz val="7"/>
        <color theme="1"/>
        <rFont val="Times New Roman"/>
        <family val="1"/>
      </rPr>
      <t xml:space="preserve">  </t>
    </r>
    <r>
      <rPr>
        <b/>
        <sz val="11"/>
        <color theme="1"/>
        <rFont val="Calibri"/>
        <family val="2"/>
      </rPr>
      <t xml:space="preserve">Minimum Compensation Ordinance: </t>
    </r>
    <r>
      <rPr>
        <sz val="11"/>
        <color theme="1"/>
        <rFont val="Calibri"/>
        <family val="2"/>
      </rPr>
      <t xml:space="preserve">By checking this box, the department confirms that the effects of the MCO in contracting have been considered as part of the budget submission. </t>
    </r>
  </si>
  <si>
    <r>
      <t>¨</t>
    </r>
    <r>
      <rPr>
        <sz val="7"/>
        <color theme="1"/>
        <rFont val="Times New Roman"/>
        <family val="1"/>
      </rPr>
      <t xml:space="preserve">  </t>
    </r>
    <r>
      <rPr>
        <b/>
        <sz val="11"/>
        <color theme="1"/>
        <rFont val="Calibri"/>
        <family val="2"/>
      </rPr>
      <t xml:space="preserve">Other Requests: </t>
    </r>
    <r>
      <rPr>
        <sz val="11"/>
        <color theme="1"/>
        <rFont val="Calibri"/>
        <family val="2"/>
      </rPr>
      <t xml:space="preserve">Submitted requests for the following item: </t>
    </r>
  </si>
  <si>
    <t>TABLE 1 - FEES TO BE CERTIFIED BY CON</t>
  </si>
  <si>
    <t>Please click here for the latest fee certification letter for reference.</t>
  </si>
  <si>
    <t>TABLE 2 - MODIFIED AND NEW FEES</t>
  </si>
  <si>
    <t>TABLE 3 - CONTINUING FEES</t>
  </si>
  <si>
    <t>Worksheet 24-25</t>
  </si>
  <si>
    <t>Jack English</t>
  </si>
  <si>
    <t>Lilly Ting</t>
  </si>
  <si>
    <t>Lily Li</t>
  </si>
  <si>
    <t>Matthew Puckett</t>
  </si>
  <si>
    <t>Please see ChartField Request Forms in BFM Links&gt; SF Budget Reports&gt; 3 Department Reports</t>
  </si>
  <si>
    <r>
      <t>¨</t>
    </r>
    <r>
      <rPr>
        <sz val="7"/>
        <color theme="1"/>
        <rFont val="Times New Roman"/>
        <family val="1"/>
      </rPr>
      <t xml:space="preserve">  </t>
    </r>
    <r>
      <rPr>
        <b/>
        <sz val="11"/>
        <color theme="1"/>
        <rFont val="Calibri"/>
        <family val="2"/>
      </rPr>
      <t>Proposition J Description, Summary, City Cost, Contract Cost</t>
    </r>
    <r>
      <rPr>
        <sz val="11"/>
        <color theme="1"/>
        <rFont val="Calibri"/>
        <family val="2"/>
      </rPr>
      <t>: Required for all existing and new Prop Js.</t>
    </r>
  </si>
  <si>
    <t>FY 2024-25 Revenue Proposed</t>
  </si>
  <si>
    <t>FY 2024-25 Cost Recovery (Est.)</t>
  </si>
  <si>
    <r>
      <t>¨</t>
    </r>
    <r>
      <rPr>
        <sz val="7"/>
        <color theme="1"/>
        <rFont val="Times New Roman"/>
        <family val="1"/>
      </rPr>
      <t xml:space="preserve">  </t>
    </r>
    <r>
      <rPr>
        <b/>
        <sz val="11"/>
        <color theme="1"/>
        <rFont val="Calibri"/>
        <family val="2"/>
      </rPr>
      <t xml:space="preserve">Contingency: </t>
    </r>
    <r>
      <rPr>
        <sz val="11"/>
        <color theme="1"/>
        <rFont val="Calibri"/>
        <family val="2"/>
      </rPr>
      <t>Completed “Form 1C: Contingency.”</t>
    </r>
  </si>
  <si>
    <t>Please run Budget Submission Report under BFM Reporting - 3.3 Budget Submission and include with budget submission. Example Report is shown below.</t>
  </si>
  <si>
    <t>Inflation Factor for FY 2025-26 Fee Auto Increase as per Code Section **</t>
  </si>
  <si>
    <t>FY 2025-26 Revenue Proposed</t>
  </si>
  <si>
    <t>FY 2025-26 Cost Recovery (Est.)</t>
  </si>
  <si>
    <t>Proposed Fee (FY 2025-26):</t>
  </si>
  <si>
    <t>FY 2025-26 Proposed Fee Increase/Decrease:</t>
  </si>
  <si>
    <t>FY2025-26</t>
  </si>
  <si>
    <r>
      <t xml:space="preserve">ESTIMATED COSTS TO PROVIDE SERVICE - </t>
    </r>
    <r>
      <rPr>
        <b/>
        <sz val="11"/>
        <color rgb="FFFF0000"/>
        <rFont val="Arial"/>
        <family val="2"/>
      </rPr>
      <t>USE WORKSHEET 24-25, BELOW</t>
    </r>
  </si>
  <si>
    <r>
      <t xml:space="preserve">ESTIMATED COSTS TO PROVIDE SERVICE - </t>
    </r>
    <r>
      <rPr>
        <b/>
        <sz val="11"/>
        <color rgb="FFFF0000"/>
        <rFont val="Arial"/>
        <family val="2"/>
      </rPr>
      <t>USE WORKSHEET 25-26, BELOW</t>
    </r>
  </si>
  <si>
    <t>Productive Labor &amp; Benefits (0.75 of 2025-26 Salary &amp; MFB)</t>
  </si>
  <si>
    <t>Leave &amp; Non-Productive Time (0.25 of FY 2025-26 Salary &amp; MFB)</t>
  </si>
  <si>
    <t>FY 2025-26 Direct &amp; Indirect Costs</t>
  </si>
  <si>
    <t>FY 2025-26 Revenue Budgeted (A x B)</t>
  </si>
  <si>
    <t>FY 2025-26 Revenue Recovery Rate (C/F):</t>
  </si>
  <si>
    <t>FY 2025-26 Estimated Cost</t>
  </si>
  <si>
    <t>Estimated Costs Worksheet FY 2025-26</t>
  </si>
  <si>
    <t>Prop J Cover Page Sample_FY25</t>
  </si>
  <si>
    <r>
      <t>¨</t>
    </r>
    <r>
      <rPr>
        <sz val="7"/>
        <rFont val="Times New Roman"/>
        <family val="1"/>
      </rPr>
      <t xml:space="preserve">  </t>
    </r>
    <r>
      <rPr>
        <sz val="11"/>
        <rFont val="Calibri"/>
        <family val="2"/>
      </rPr>
      <t>Draft legislation in progress at this time. A description of the proposed changes is included in the “Summary of Major Changes” table. A draft will be provided to the Mayor’s Office by 3/1/24 and final submission by 4/1/24.</t>
    </r>
  </si>
  <si>
    <t>Calvin Quock</t>
  </si>
  <si>
    <t>Jesse Macias</t>
  </si>
  <si>
    <t>Tabitha Romero</t>
  </si>
  <si>
    <t>Devin Macaulay</t>
  </si>
  <si>
    <t>Public Works</t>
  </si>
  <si>
    <t>Signature:  _______________________________________________________</t>
  </si>
  <si>
    <t>Department of Early Childhood</t>
  </si>
  <si>
    <t>BUDGET SUBMISSION CHECKLIST</t>
  </si>
  <si>
    <t>1A Summary of Major Changes</t>
  </si>
  <si>
    <t>1B Department Budget Summary</t>
  </si>
  <si>
    <t>2A Revenue Report</t>
  </si>
  <si>
    <t>2B Fees &amp; Fines</t>
  </si>
  <si>
    <t>2C Cost Recovery</t>
  </si>
  <si>
    <t>3A Expenditure Changes</t>
  </si>
  <si>
    <t>3B Position Changes</t>
  </si>
  <si>
    <t>4A Equipment Req</t>
  </si>
  <si>
    <t>4B Fleet Req</t>
  </si>
  <si>
    <t>COIT, Capital</t>
  </si>
  <si>
    <t>Organizational Chart</t>
  </si>
  <si>
    <t>Prop J Description FY24</t>
  </si>
  <si>
    <t>Chartfield Request Forms</t>
  </si>
  <si>
    <t>Subsetting Request Forms -&gt;</t>
  </si>
  <si>
    <t>Dept ID</t>
  </si>
  <si>
    <t>Fund ID</t>
  </si>
  <si>
    <t>Project-Activity</t>
  </si>
  <si>
    <t>Authority ID</t>
  </si>
  <si>
    <t>Account ID</t>
  </si>
  <si>
    <t>TRIO ID</t>
  </si>
  <si>
    <t>DropdownList</t>
  </si>
  <si>
    <t>New User BFM Access Request</t>
  </si>
  <si>
    <t>Contact Sheet</t>
  </si>
  <si>
    <t>Prop J CONTRACT Cost Detail 25</t>
  </si>
  <si>
    <t>Enter TRUE and DeptGrp when used for Capital</t>
  </si>
  <si>
    <t>Capital Flg</t>
  </si>
  <si>
    <t>Tiffany Young</t>
  </si>
  <si>
    <t>Luisa Coy</t>
  </si>
  <si>
    <t>Joshua Cardenas</t>
  </si>
  <si>
    <t>Santiago Silva</t>
  </si>
  <si>
    <t>Daniel Cawley</t>
  </si>
  <si>
    <t>Sheriff’s Inspector General</t>
  </si>
  <si>
    <t>*Note: Most staff work hybrid schedules and may not always be in the office. Please reach out to your analysts via email.</t>
  </si>
  <si>
    <t>Agency use ID</t>
  </si>
  <si>
    <t>BUDGET FORM: Organizational Chart
FY 2025-26 and FY 2026-27</t>
  </si>
  <si>
    <t>COIT and Capital Budget Submissions
FY 2025-26 and FY 2026-27</t>
  </si>
  <si>
    <t>Please submit COIT requests in BFM form COIT (3600), and refer to Budget Instructions document for more information</t>
  </si>
  <si>
    <t>BUDGET FORM 4B: Fleet Request
FY 2025-26 and FY 2026-27</t>
  </si>
  <si>
    <t>BUDGET FORM 4A: Equipment Request
FY 2025-26 and FY 2026-27</t>
  </si>
  <si>
    <t>BUDGET FORM 3B: Position Changes
FY 2025-26 and FY 2026-27</t>
  </si>
  <si>
    <t>BUDGET FORM 3A: Expenditure Changes
FY 2025-26 and FY 2026-27</t>
  </si>
  <si>
    <t>BUDGET FORM 2A: Revenue Report
FY 2025-26 and FY 2026-27</t>
  </si>
  <si>
    <t>BUDGET FORM 1B: Department Budget Summary
FY 2025-26 and FY 2026-27</t>
  </si>
  <si>
    <t>BUDGET FORM 1A: Summary of Major Changes
FY 2025-26 and FY 2026-27</t>
  </si>
  <si>
    <t xml:space="preserve">FY 2025-26  Fee </t>
  </si>
  <si>
    <t>FY 2025-26 Units (Est.)</t>
  </si>
  <si>
    <t>Inflation Factor for FY 2026-27 Fee Auto Increase as per Code Section **</t>
  </si>
  <si>
    <t>FY 2026-27  Fee **</t>
  </si>
  <si>
    <t>FY 2026-27  Units (Est.)</t>
  </si>
  <si>
    <t>FY 2026-27 Revenue Proposed</t>
  </si>
  <si>
    <t>FY 2026-27 Cost Recovery (Est.)</t>
  </si>
  <si>
    <t>** If Auto CPI adjustment = Yes, FY 2025-26 and FY 2026-27 Fee will be automatically generated based on the inflation factor determined by the Controller.</t>
  </si>
  <si>
    <t xml:space="preserve">    If Auto CPI adjustment = No, FY 2025-26 and FY 2026-27 Fee will remain the same as previous year or entered by dept according to Code Authorization.</t>
  </si>
  <si>
    <t>FY 2024-25  Fee **</t>
  </si>
  <si>
    <t>FY 2024-25  Units (Est.)</t>
  </si>
  <si>
    <r>
      <t xml:space="preserve">CPI will be updated in January </t>
    </r>
    <r>
      <rPr>
        <b/>
        <u/>
        <sz val="11"/>
        <color indexed="12"/>
        <rFont val="Arial"/>
        <family val="2"/>
      </rPr>
      <t>2025</t>
    </r>
    <r>
      <rPr>
        <b/>
        <sz val="11"/>
        <color indexed="12"/>
        <rFont val="Arial"/>
        <family val="2"/>
      </rPr>
      <t>. Call Controller's Budget Office to confirm CPI before submitting.</t>
    </r>
  </si>
  <si>
    <t>Proposed Fee (FY 2026-27):</t>
  </si>
  <si>
    <t>FY 2026-27 Proposed Fee Increase/Decrease:</t>
  </si>
  <si>
    <t>FY2026-27</t>
  </si>
  <si>
    <t>FY 2026-27 Estimated Cost</t>
  </si>
  <si>
    <t>Productive Labor &amp; Benefits (0.75 of 2026-27 Salary &amp; MFB)</t>
  </si>
  <si>
    <t>Leave &amp; Non-Productive Time (0.25 of FY 2026-27 Salary &amp; MFB)</t>
  </si>
  <si>
    <t>FY 2026-27 Revenue Budgeted (A x B)</t>
  </si>
  <si>
    <t>FY 2026-27 Direct &amp; Indirect Costs</t>
  </si>
  <si>
    <t>FY 2026-27 Revenue Recovery Rate (C/F):</t>
  </si>
  <si>
    <t>FY 2026-27 Estimated Revenue [ (1) x A ]:</t>
  </si>
  <si>
    <t>FY 2026-27 Estimated Revenue Increase/Decrease Based on Proposed Fee [J - K]:</t>
  </si>
  <si>
    <t>Estimated Costs Worksheet FY 2026-27</t>
  </si>
  <si>
    <t>FY 2025-26 % Proposed Fee Change from Current Fee:</t>
  </si>
  <si>
    <t>FY 2025-26 Estimated Revenue [ (2) x A ]:</t>
  </si>
  <si>
    <t>FY 2025-26 Estimated Revenue Increase/Decrease Based on Proposed Fee [J -K]:</t>
  </si>
  <si>
    <t>Current Fee    (FY 2024-25):</t>
  </si>
  <si>
    <t>FY 2026-27 % Proposed Fee Change from FY 2024-25 Fee:</t>
  </si>
  <si>
    <t>FY 2024-25 Estimated Revenue [ (3) x A ]:</t>
  </si>
  <si>
    <t>Please complete all shaded sections in this worksheet in BFM Prop J (3700), as required by San Francisco Administrative Code Section 2.15:</t>
  </si>
  <si>
    <t>Please run Prop J Report under BFM Reporting and include with budget submission. Example report is shown below.</t>
  </si>
  <si>
    <t>Any officer, department or agency seeking Board approval of a contract for personal services under Charter Section 10.104(15) shall submit a supplemental report to the Board of Supervisors in connection with the contract and the Controller’s certification._x000D__x000D_The report shall summarize the essential terms of the proposed contract and address the following subjects:</t>
  </si>
  <si>
    <t>1.</t>
  </si>
  <si>
    <t>The department's basis for proposing the Prop J certification;</t>
  </si>
  <si>
    <t>2.</t>
  </si>
  <si>
    <t>The impact, if any, the contract will have on the provision of services covered by the contract, including a comparison of specific levels of service, in measurable units where applicable, between the current level of service and those proposed under the contract. For contract renewals, a comparison shall be provided between the level of service in the most recent year the service was provided by City employees and the most recent year the service was provided by the contractor;</t>
  </si>
  <si>
    <t>3.</t>
  </si>
  <si>
    <t>The department's proposed or, for contract renewals, current oversight and reporting requirements for the services covered by the contract:</t>
  </si>
  <si>
    <t>4.</t>
  </si>
  <si>
    <t>The contractor's proposed or, for contract renewals, current wages and benefits for employees covered under the contract, and the contractor's current labor agreements for employees providing the services covered by the contract:</t>
  </si>
  <si>
    <t>5.</t>
  </si>
  <si>
    <t>The department's proposed or, for contract renewals, current procedures for ensuring the contractor's ongoing compliance with all applicable contracting requirements, including Administrative Code Chapter 12P (the Minimum Compensation Ordinance), Chapter 12Q (the Health Care Accountability Ordinance); and Section 12B.1(b) (the Equal Benefits Ordinance);</t>
  </si>
  <si>
    <t>6.</t>
  </si>
  <si>
    <t>The department's plan for City employees displaced by the contract; and,</t>
  </si>
  <si>
    <t>7.</t>
  </si>
  <si>
    <t>A discussion, including timelines and cost estimates, of under what conditions the service could be provided in the future using City employees. (Added by Ord. 105-04, File No. 040594, App. 6/10/2004):</t>
  </si>
  <si>
    <t>8.</t>
  </si>
  <si>
    <t>Changes in any elements of the Contractor and/or City side since the prior approved Prop J.</t>
  </si>
  <si>
    <t>9.</t>
  </si>
  <si>
    <t>PROPJ ANALYSIS SUMMARY</t>
  </si>
  <si>
    <t>FISCAL YEAR</t>
  </si>
  <si>
    <t>2025-26</t>
  </si>
  <si>
    <t xml:space="preserve">Note: All departments, except fixed departments, should complete Prop J Analyses for FY25/26. </t>
  </si>
  <si>
    <t>[DEPARTMENT]</t>
  </si>
  <si>
    <t>[CONTRACT TITLE]</t>
  </si>
  <si>
    <t>City cost if services are not contracted out</t>
  </si>
  <si>
    <t>Low Range</t>
  </si>
  <si>
    <t>High Range</t>
  </si>
  <si>
    <t>Total Annual Salary</t>
  </si>
  <si>
    <t>$</t>
  </si>
  <si>
    <t>Total Other Pay</t>
  </si>
  <si>
    <t>City cost if services are contracted out</t>
  </si>
  <si>
    <t>Contract Monitoring</t>
  </si>
  <si>
    <t>City savings from contracting out, Savings/(Cost)</t>
  </si>
  <si>
    <t>CONTRACT COSTS DETAILS</t>
  </si>
  <si>
    <t>FY 2026 Contract Monitoring Costs:</t>
  </si>
  <si>
    <t>Job Name</t>
  </si>
  <si>
    <t>FY 2025-26 Personnel Cost Low</t>
  </si>
  <si>
    <t>FY 2025-26 Personnel Cost High</t>
  </si>
  <si>
    <t>Sum:</t>
  </si>
  <si>
    <t>Reasons for no contract monitoring</t>
  </si>
  <si>
    <t>FY 2026 Contract Cost Calculation</t>
  </si>
  <si>
    <t>Nbr of Units</t>
  </si>
  <si>
    <t>Notes / Unit Measure</t>
  </si>
  <si>
    <t>FY 2025-26  Low Estimate</t>
  </si>
  <si>
    <t>FY 2025-26  High Estimates</t>
  </si>
  <si>
    <t>Total Non-Personnel Costs:</t>
  </si>
  <si>
    <t>ESTIMATED TOTAL CONTRACT</t>
  </si>
  <si>
    <t>Comments/Assumptions</t>
  </si>
  <si>
    <t>Contract Cost Source of Data</t>
  </si>
  <si>
    <t>Contract's Year of Data</t>
  </si>
  <si>
    <t>Contract cost based on RFP?</t>
  </si>
  <si>
    <t>CITY COSTS ESTIMATES</t>
  </si>
  <si>
    <t>FY 2026 Projected Personnel Costs</t>
  </si>
  <si>
    <t>Holiday Pay (if applicable - load in BFM)</t>
  </si>
  <si>
    <t>Premium Pay (if applicable - load in BFM)</t>
  </si>
  <si>
    <t>Overtime Pay (if applicable - load in BFM)</t>
  </si>
  <si>
    <t>FY 2026 Projected Non-Personnel Costs</t>
  </si>
  <si>
    <t>Item Description</t>
  </si>
  <si>
    <t>Notes/Unit Measures</t>
  </si>
  <si>
    <t>COMPARATIVE COSTS OF CONTRACTING VS. IN-HOUSE SERVICES</t>
  </si>
  <si>
    <t>FISCAL YEAR 2025-26</t>
  </si>
  <si>
    <t>Holiday Pay - Miscellaneous</t>
  </si>
  <si>
    <t>Overtime - Miscellaneous</t>
  </si>
  <si>
    <t>Premium Pay - Miscellaneous</t>
  </si>
  <si>
    <t>FY 2025-26  High Estimate</t>
  </si>
  <si>
    <t>LESS: ESTIMATED TOTAL CONTRACT COST</t>
  </si>
  <si>
    <t>Prop J CITY est Cost Templ FY26</t>
  </si>
  <si>
    <t>Go To Sheet</t>
  </si>
  <si>
    <r>
      <t>¨</t>
    </r>
    <r>
      <rPr>
        <sz val="7"/>
        <color theme="1"/>
        <rFont val="Times New Roman"/>
        <family val="1"/>
      </rPr>
      <t xml:space="preserve">  </t>
    </r>
    <r>
      <rPr>
        <b/>
        <sz val="11"/>
        <color theme="1"/>
        <rFont val="Calibri"/>
        <family val="2"/>
      </rPr>
      <t xml:space="preserve">Summary of Major Changes: </t>
    </r>
    <r>
      <rPr>
        <sz val="11"/>
        <color theme="1"/>
        <rFont val="Calibri"/>
        <family val="2"/>
      </rPr>
      <t xml:space="preserve">Completed “Form 1A: Summary of Major Changes” explaining major changes submitted in department’s budget proposal. </t>
    </r>
  </si>
  <si>
    <r>
      <t>¨</t>
    </r>
    <r>
      <rPr>
        <sz val="7"/>
        <color theme="1"/>
        <rFont val="Times New Roman"/>
        <family val="1"/>
      </rPr>
      <t xml:space="preserve">  </t>
    </r>
    <r>
      <rPr>
        <b/>
        <sz val="11"/>
        <color theme="1"/>
        <rFont val="Calibri"/>
        <family val="2"/>
      </rPr>
      <t xml:space="preserve">Department Budget Summary: </t>
    </r>
    <r>
      <rPr>
        <sz val="11"/>
        <color theme="1"/>
        <rFont val="Calibri"/>
        <family val="2"/>
      </rPr>
      <t>Completed “Form 1B: Department Budget Summary.”</t>
    </r>
  </si>
  <si>
    <r>
      <t>¨</t>
    </r>
    <r>
      <rPr>
        <sz val="7"/>
        <color theme="1"/>
        <rFont val="Times New Roman"/>
        <family val="1"/>
      </rPr>
      <t xml:space="preserve">  </t>
    </r>
    <r>
      <rPr>
        <b/>
        <sz val="11"/>
        <color theme="1"/>
        <rFont val="Calibri"/>
        <family val="2"/>
      </rPr>
      <t xml:space="preserve">Revenue Report: </t>
    </r>
    <r>
      <rPr>
        <sz val="11"/>
        <color theme="1"/>
        <rFont val="Calibri"/>
        <family val="2"/>
      </rPr>
      <t>Completed “Form 2A: Revenue Report.”</t>
    </r>
  </si>
  <si>
    <r>
      <t>¨</t>
    </r>
    <r>
      <rPr>
        <sz val="7"/>
        <color theme="1"/>
        <rFont val="Times New Roman"/>
        <family val="1"/>
      </rPr>
      <t xml:space="preserve">  </t>
    </r>
    <r>
      <rPr>
        <b/>
        <sz val="11"/>
        <color theme="1"/>
        <rFont val="Calibri"/>
        <family val="2"/>
      </rPr>
      <t xml:space="preserve">Expenditure Changes: </t>
    </r>
    <r>
      <rPr>
        <sz val="11"/>
        <color theme="1"/>
        <rFont val="Calibri"/>
        <family val="2"/>
      </rPr>
      <t>Completed “Form 3A: Expenditure Changes.”</t>
    </r>
  </si>
  <si>
    <r>
      <t>¨</t>
    </r>
    <r>
      <rPr>
        <sz val="7"/>
        <color theme="1"/>
        <rFont val="Times New Roman"/>
        <family val="1"/>
      </rPr>
      <t xml:space="preserve">  </t>
    </r>
    <r>
      <rPr>
        <b/>
        <sz val="11"/>
        <color theme="1"/>
        <rFont val="Calibri"/>
        <family val="2"/>
      </rPr>
      <t xml:space="preserve">Deappropriations from prior years' budget: </t>
    </r>
    <r>
      <rPr>
        <sz val="11"/>
        <color theme="1"/>
        <rFont val="Calibri"/>
        <family val="2"/>
      </rPr>
      <t xml:space="preserve">Indicate if these are included in your submitted budget, and please explain in the expenditure changes form “Form 3A: Expenditure Changes.” </t>
    </r>
  </si>
  <si>
    <r>
      <t>¨</t>
    </r>
    <r>
      <rPr>
        <sz val="7"/>
        <color theme="1"/>
        <rFont val="Times New Roman"/>
        <family val="1"/>
      </rPr>
      <t xml:space="preserve">  </t>
    </r>
    <r>
      <rPr>
        <b/>
        <sz val="11"/>
        <color theme="1"/>
        <rFont val="Calibri"/>
        <family val="2"/>
      </rPr>
      <t xml:space="preserve">Position Changes: </t>
    </r>
    <r>
      <rPr>
        <sz val="11"/>
        <color theme="1"/>
        <rFont val="Calibri"/>
        <family val="2"/>
      </rPr>
      <t>Completed “Form 3B: Position Changes.”</t>
    </r>
  </si>
  <si>
    <r>
      <t>¨</t>
    </r>
    <r>
      <rPr>
        <sz val="7"/>
        <color theme="1"/>
        <rFont val="Times New Roman"/>
        <family val="1"/>
      </rPr>
      <t xml:space="preserve">  </t>
    </r>
    <r>
      <rPr>
        <b/>
        <sz val="11"/>
        <color theme="1"/>
        <rFont val="Calibri"/>
        <family val="2"/>
      </rPr>
      <t xml:space="preserve">Equipment &amp; Fleet Requests: </t>
    </r>
    <r>
      <rPr>
        <sz val="11"/>
        <color theme="1"/>
        <rFont val="Calibri"/>
        <family val="2"/>
        <scheme val="minor"/>
      </rPr>
      <t>Completed “Form 4A: Equipment Request” and “Form 4B: Fleet Request.”</t>
    </r>
  </si>
  <si>
    <r>
      <t>¨</t>
    </r>
    <r>
      <rPr>
        <sz val="7"/>
        <color theme="1"/>
        <rFont val="Times New Roman"/>
        <family val="1"/>
      </rPr>
      <t xml:space="preserve">  </t>
    </r>
    <r>
      <rPr>
        <sz val="11"/>
        <color theme="1"/>
        <rFont val="Calibri"/>
        <family val="2"/>
        <scheme val="minor"/>
      </rPr>
      <t>Accept &amp; Expend (A&amp;E) legislation for new grants included in the department budget submission</t>
    </r>
  </si>
  <si>
    <r>
      <t>¨</t>
    </r>
    <r>
      <rPr>
        <sz val="7"/>
        <color theme="1"/>
        <rFont val="Times New Roman"/>
        <family val="1"/>
      </rPr>
      <t xml:space="preserve">  </t>
    </r>
    <r>
      <rPr>
        <sz val="11"/>
        <color theme="1"/>
        <rFont val="Calibri"/>
        <family val="2"/>
        <scheme val="minor"/>
      </rPr>
      <t>COIT</t>
    </r>
  </si>
  <si>
    <r>
      <t>¨</t>
    </r>
    <r>
      <rPr>
        <sz val="7"/>
        <color theme="1"/>
        <rFont val="Times New Roman"/>
        <family val="1"/>
      </rPr>
      <t xml:space="preserve">  </t>
    </r>
    <r>
      <rPr>
        <sz val="11"/>
        <color theme="1"/>
        <rFont val="Calibri"/>
        <family val="2"/>
      </rPr>
      <t xml:space="preserve">Capital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</si>
</sst>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4" formatCode="_(&quot;$&quot;* #,##0.00_);_(&quot;$&quot;* \(#,##0.00\);_(&quot;$&quot;* &quot;-&quot;??_);_(@_)"/>
    <numFmt numFmtId="43" formatCode="_(* #,##0.00_);_(* \(#,##0.00\);_(* &quot;-&quot;??_);_(@_)"/>
    <numFmt numFmtId="164" formatCode="&quot;$&quot;#,##0.00"/>
    <numFmt numFmtId="165" formatCode="0.0"/>
    <numFmt numFmtId="166" formatCode="_(&quot;$&quot;* #,##0_);_(&quot;$&quot;* \(#,##0\);_(&quot;$&quot;* &quot;-&quot;??_);_(@_)"/>
    <numFmt numFmtId="167" formatCode="_(* #,##0.0_);_(* \(#,##0.0\);_(* &quot;-&quot;?_);_(@_)"/>
    <numFmt numFmtId="168" formatCode="#,##0.0_);\(#,##0.0\)"/>
    <numFmt numFmtId="169" formatCode="#,##0.0000_);\(#,##0.0000\)"/>
    <numFmt numFmtId="170" formatCode="0.0%"/>
    <numFmt numFmtId="171" formatCode="_(* #,##0_);_(* \(#,##0\);_(* &quot;-&quot;??_);_(@_)"/>
    <numFmt numFmtId="172" formatCode="_(* #,##0.0_);_(* \(#,##0.0\);_(* &quot;-&quot;??_);_(@_)"/>
    <numFmt numFmtId="173" formatCode="#,##0.00%;\-#,##0.00%;0\%"/>
    <numFmt numFmtId="174" formatCode="#,##0.00;\-#,##0.00"/>
    <numFmt numFmtId="175" formatCode="#,##0.00;\-#,##0.00;0"/>
    <numFmt numFmtId="176" formatCode="#,##0;\-#,##0;0"/>
    <numFmt numFmtId="177" formatCode="#,##0.00%"/>
  </numFmts>
  <fonts count="139">
    <font>
      <sz val="11"/>
      <color theme="1"/>
      <name val="Calibri"/>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Calibri"/>
      <family val="2"/>
    </font>
    <font>
      <sz val="11"/>
      <color theme="1"/>
      <name val="Calibri"/>
      <family val="2"/>
    </font>
    <font>
      <b/>
      <sz val="11"/>
      <color theme="1"/>
      <name val="Calibri"/>
      <family val="2"/>
      <scheme val="minor"/>
    </font>
    <font>
      <sz val="11"/>
      <color theme="1"/>
      <name val="Calibri"/>
      <family val="2"/>
    </font>
    <font>
      <b/>
      <sz val="11"/>
      <color theme="1"/>
      <name val="Calibri"/>
      <family val="2"/>
    </font>
    <font>
      <sz val="10"/>
      <name val="Arial"/>
      <family val="2"/>
    </font>
    <font>
      <sz val="10"/>
      <name val="Calibri"/>
      <family val="2"/>
      <scheme val="minor"/>
    </font>
    <font>
      <b/>
      <sz val="12"/>
      <name val="Arial"/>
      <family val="2"/>
    </font>
    <font>
      <b/>
      <sz val="16"/>
      <name val="Calibri"/>
      <family val="2"/>
      <scheme val="minor"/>
    </font>
    <font>
      <sz val="11"/>
      <name val="Arial"/>
      <family val="2"/>
    </font>
    <font>
      <sz val="10"/>
      <name val="MS Sans Serif"/>
      <family val="2"/>
    </font>
    <font>
      <sz val="10"/>
      <color theme="1"/>
      <name val="Arial"/>
      <family val="2"/>
    </font>
    <font>
      <b/>
      <sz val="10"/>
      <name val="Arial"/>
      <family val="2"/>
    </font>
    <font>
      <b/>
      <sz val="16"/>
      <name val="Arial"/>
      <family val="2"/>
    </font>
    <font>
      <b/>
      <sz val="10"/>
      <color theme="1"/>
      <name val="Arial"/>
      <family val="2"/>
    </font>
    <font>
      <sz val="10"/>
      <color indexed="8"/>
      <name val="Arial"/>
      <family val="2"/>
    </font>
    <font>
      <b/>
      <sz val="11"/>
      <name val="Arial"/>
      <family val="2"/>
    </font>
    <font>
      <b/>
      <u/>
      <sz val="11"/>
      <name val="Arial"/>
      <family val="2"/>
    </font>
    <font>
      <u/>
      <sz val="11"/>
      <name val="Arial"/>
      <family val="2"/>
    </font>
    <font>
      <b/>
      <i/>
      <sz val="11"/>
      <name val="Arial"/>
      <family val="2"/>
    </font>
    <font>
      <b/>
      <sz val="11"/>
      <color rgb="FFFF0000"/>
      <name val="Arial"/>
      <family val="2"/>
    </font>
    <font>
      <b/>
      <u val="doubleAccounting"/>
      <sz val="11"/>
      <name val="Arial"/>
      <family val="2"/>
    </font>
    <font>
      <sz val="11"/>
      <color rgb="FFFF0000"/>
      <name val="Arial"/>
      <family val="2"/>
    </font>
    <font>
      <b/>
      <sz val="11"/>
      <color indexed="8"/>
      <name val="Arial"/>
      <family val="2"/>
    </font>
    <font>
      <b/>
      <u val="doubleAccounting"/>
      <sz val="28"/>
      <color indexed="8"/>
      <name val="Arial"/>
      <family val="2"/>
    </font>
    <font>
      <sz val="16"/>
      <color indexed="8"/>
      <name val="Arial"/>
      <family val="2"/>
    </font>
    <font>
      <sz val="14"/>
      <color indexed="8"/>
      <name val="Arial"/>
      <family val="2"/>
    </font>
    <font>
      <sz val="26"/>
      <name val="Arial"/>
      <family val="2"/>
    </font>
    <font>
      <b/>
      <sz val="12"/>
      <color rgb="FFFF0000"/>
      <name val="Arial"/>
      <family val="2"/>
    </font>
    <font>
      <b/>
      <sz val="26"/>
      <color indexed="8"/>
      <name val="Arial"/>
      <family val="2"/>
    </font>
    <font>
      <b/>
      <sz val="20"/>
      <color indexed="8"/>
      <name val="Arial"/>
      <family val="2"/>
    </font>
    <font>
      <b/>
      <sz val="9"/>
      <color indexed="81"/>
      <name val="Tahoma"/>
      <family val="2"/>
    </font>
    <font>
      <sz val="9"/>
      <color indexed="81"/>
      <name val="Tahoma"/>
      <family val="2"/>
    </font>
    <font>
      <b/>
      <u/>
      <sz val="14"/>
      <name val="Arial"/>
      <family val="2"/>
    </font>
    <font>
      <sz val="12"/>
      <color indexed="8"/>
      <name val="Times New Roman"/>
      <family val="2"/>
    </font>
    <font>
      <b/>
      <sz val="14"/>
      <name val="Arial"/>
      <family val="2"/>
    </font>
    <font>
      <sz val="8"/>
      <name val="Arial"/>
      <family val="2"/>
    </font>
    <font>
      <u/>
      <sz val="10"/>
      <color indexed="8"/>
      <name val="Arial"/>
      <family val="2"/>
    </font>
    <font>
      <sz val="8"/>
      <color indexed="81"/>
      <name val="Tahoma"/>
      <family val="2"/>
    </font>
    <font>
      <sz val="12"/>
      <color theme="1"/>
      <name val="Times New Roman"/>
      <family val="2"/>
    </font>
    <font>
      <sz val="14"/>
      <name val="Arial"/>
      <family val="2"/>
    </font>
    <font>
      <sz val="10"/>
      <color theme="1"/>
      <name val="Arial Unicode MS"/>
      <family val="2"/>
    </font>
    <font>
      <b/>
      <sz val="10"/>
      <color theme="1"/>
      <name val="Arial Unicode MS"/>
      <family val="2"/>
    </font>
    <font>
      <sz val="10"/>
      <color rgb="FFFF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Tahoma"/>
      <family val="2"/>
    </font>
    <font>
      <sz val="9"/>
      <name val="Arial"/>
      <family val="2"/>
    </font>
    <font>
      <sz val="9"/>
      <name val="Century Gothic"/>
      <family val="2"/>
    </font>
    <font>
      <b/>
      <sz val="11"/>
      <color indexed="8"/>
      <name val="Calibri"/>
      <family val="2"/>
    </font>
    <font>
      <sz val="11"/>
      <color indexed="8"/>
      <name val="Calibri"/>
      <family val="2"/>
      <scheme val="minor"/>
    </font>
    <font>
      <u/>
      <sz val="11"/>
      <color theme="10"/>
      <name val="Calibri"/>
      <family val="2"/>
      <scheme val="minor"/>
    </font>
    <font>
      <sz val="16"/>
      <name val="Arial"/>
      <family val="2"/>
    </font>
    <font>
      <b/>
      <sz val="11"/>
      <color indexed="12"/>
      <name val="Arial"/>
      <family val="2"/>
    </font>
    <font>
      <b/>
      <u/>
      <sz val="11"/>
      <color indexed="12"/>
      <name val="Arial"/>
      <family val="2"/>
    </font>
    <font>
      <b/>
      <sz val="10"/>
      <color indexed="12"/>
      <name val="Arial"/>
      <family val="2"/>
    </font>
    <font>
      <sz val="11"/>
      <color indexed="81"/>
      <name val="Calibri"/>
      <family val="2"/>
      <scheme val="minor"/>
    </font>
    <font>
      <b/>
      <sz val="16"/>
      <color theme="1"/>
      <name val="Calibri"/>
      <family val="2"/>
    </font>
    <font>
      <b/>
      <sz val="8"/>
      <name val="Arial"/>
      <family val="2"/>
    </font>
    <font>
      <sz val="8"/>
      <color rgb="FF454545"/>
      <name val="Arial"/>
      <family val="2"/>
    </font>
    <font>
      <b/>
      <sz val="10"/>
      <color rgb="FF000000"/>
      <name val="Calibri"/>
      <family val="2"/>
    </font>
    <font>
      <sz val="9"/>
      <color rgb="FF000000"/>
      <name val="Calibri"/>
      <family val="2"/>
    </font>
    <font>
      <b/>
      <sz val="28"/>
      <color theme="1"/>
      <name val="Calibri"/>
      <family val="2"/>
    </font>
    <font>
      <u/>
      <sz val="11"/>
      <color theme="1"/>
      <name val="Calibri"/>
      <family val="2"/>
    </font>
    <font>
      <sz val="9"/>
      <color theme="1"/>
      <name val="Calibri"/>
      <family val="2"/>
    </font>
    <font>
      <b/>
      <sz val="9"/>
      <color theme="1"/>
      <name val="Calibri"/>
      <family val="2"/>
    </font>
    <font>
      <sz val="11"/>
      <color theme="1"/>
      <name val="Wingdings"/>
      <charset val="2"/>
    </font>
    <font>
      <sz val="7"/>
      <color theme="1"/>
      <name val="Times New Roman"/>
      <family val="1"/>
    </font>
    <font>
      <b/>
      <sz val="15"/>
      <color theme="1"/>
      <name val="Calibri"/>
      <family val="2"/>
    </font>
    <font>
      <b/>
      <sz val="12"/>
      <color theme="0"/>
      <name val="Calibri"/>
      <family val="2"/>
    </font>
    <font>
      <sz val="11"/>
      <name val="Calibri"/>
      <family val="2"/>
      <scheme val="minor"/>
    </font>
    <font>
      <b/>
      <sz val="11"/>
      <name val="Calibri"/>
      <family val="2"/>
      <scheme val="minor"/>
    </font>
    <font>
      <sz val="10"/>
      <color theme="1"/>
      <name val="Calibri"/>
      <family val="2"/>
      <scheme val="minor"/>
    </font>
    <font>
      <b/>
      <sz val="11"/>
      <color rgb="FFFF0000"/>
      <name val="Calibri"/>
      <family val="2"/>
      <scheme val="minor"/>
    </font>
    <font>
      <sz val="11"/>
      <name val="Wingdings"/>
      <charset val="2"/>
    </font>
    <font>
      <sz val="7"/>
      <name val="Times New Roman"/>
      <family val="1"/>
    </font>
    <font>
      <sz val="11"/>
      <name val="Calibri"/>
      <family val="2"/>
    </font>
    <font>
      <sz val="11"/>
      <color indexed="8"/>
      <name val="Calibri"/>
      <family val="2"/>
    </font>
    <font>
      <sz val="11"/>
      <color theme="1"/>
      <name val="Calibri"/>
      <family val="2"/>
    </font>
    <font>
      <b/>
      <sz val="16"/>
      <color rgb="FFFF0000"/>
      <name val="Calibri"/>
      <family val="2"/>
      <scheme val="minor"/>
    </font>
    <font>
      <i/>
      <sz val="11"/>
      <color rgb="FF0070C0"/>
      <name val="Calibri"/>
      <family val="2"/>
      <scheme val="minor"/>
    </font>
    <font>
      <sz val="11"/>
      <color rgb="FF000000"/>
      <name val="Calibri"/>
      <family val="2"/>
      <scheme val="minor"/>
    </font>
    <font>
      <strike/>
      <sz val="11"/>
      <color theme="1"/>
      <name val="Calibri"/>
      <family val="2"/>
      <scheme val="minor"/>
    </font>
    <font>
      <strike/>
      <sz val="11"/>
      <name val="Calibri"/>
      <family val="2"/>
      <scheme val="minor"/>
    </font>
    <font>
      <sz val="25"/>
      <color theme="1"/>
      <name val="Calibri"/>
      <family val="2"/>
    </font>
    <font>
      <sz val="11"/>
      <color rgb="FF000000"/>
      <name val="Calibri"/>
      <family val="2"/>
    </font>
    <font>
      <b/>
      <sz val="16"/>
      <color rgb="FF3333FF"/>
      <name val="Calibri"/>
      <family val="2"/>
    </font>
    <font>
      <b/>
      <sz val="9"/>
      <color rgb="FF00B050"/>
      <name val="Calibri"/>
      <family val="2"/>
    </font>
    <font>
      <sz val="8"/>
      <color rgb="FF000000"/>
      <name val="Arial"/>
      <family val="2"/>
    </font>
    <font>
      <sz val="10"/>
      <color rgb="FF000000"/>
      <name val="Arial"/>
      <family val="2"/>
    </font>
    <font>
      <b/>
      <sz val="10"/>
      <color rgb="FF000000"/>
      <name val="Arial"/>
      <family val="2"/>
    </font>
    <font>
      <sz val="12"/>
      <name val="Calibri"/>
      <family val="2"/>
    </font>
    <font>
      <b/>
      <sz val="14"/>
      <name val="Calibri"/>
      <family val="2"/>
    </font>
    <font>
      <b/>
      <sz val="11"/>
      <color rgb="FF000000"/>
      <name val="Calibri"/>
      <family val="2"/>
    </font>
    <font>
      <b/>
      <sz val="9"/>
      <color indexed="48"/>
      <name val="Tahoma"/>
      <family val="2"/>
    </font>
    <font>
      <sz val="9"/>
      <color indexed="48"/>
      <name val="Tahoma"/>
      <family val="2"/>
    </font>
    <font>
      <b/>
      <sz val="8"/>
      <color rgb="FF000000"/>
      <name val="Arial"/>
      <family val="2"/>
    </font>
    <font>
      <b/>
      <sz val="8"/>
      <color rgb="FF0000FF"/>
      <name val="Arial"/>
      <family val="2"/>
    </font>
    <font>
      <b/>
      <sz val="10"/>
      <color rgb="FF0000FF"/>
      <name val="Arial"/>
      <family val="2"/>
    </font>
    <font>
      <b/>
      <sz val="16"/>
      <color rgb="FF0000FF"/>
      <name val="Arial"/>
      <family val="2"/>
    </font>
    <font>
      <sz val="9"/>
      <color rgb="FF000000"/>
      <name val="Arial"/>
      <family val="2"/>
    </font>
    <font>
      <sz val="10"/>
      <color rgb="FF0000FF"/>
      <name val="Arial"/>
      <family val="2"/>
    </font>
    <font>
      <b/>
      <sz val="9"/>
      <color rgb="FF000000"/>
      <name val="Arial"/>
      <family val="2"/>
    </font>
    <font>
      <b/>
      <i/>
      <sz val="8"/>
      <color rgb="FF000000"/>
      <name val="Arial"/>
      <family val="2"/>
    </font>
    <font>
      <b/>
      <sz val="9"/>
      <color rgb="FF333333"/>
      <name val="Arial"/>
      <family val="2"/>
    </font>
    <font>
      <b/>
      <sz val="8"/>
      <color rgb="FF333333"/>
      <name val="Arial"/>
      <family val="2"/>
    </font>
    <font>
      <sz val="8"/>
      <color rgb="FF0000FF"/>
      <name val="Arial"/>
      <family val="2"/>
    </font>
  </fonts>
  <fills count="5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tint="0.249977111117893"/>
        <bgColor indexed="64"/>
      </patternFill>
    </fill>
    <fill>
      <patternFill patternType="solid">
        <fgColor theme="1"/>
        <bgColor indexed="64"/>
      </patternFill>
    </fill>
    <fill>
      <patternFill patternType="solid">
        <fgColor theme="7" tint="0.79998168889431442"/>
        <bgColor indexed="64"/>
      </patternFill>
    </fill>
    <fill>
      <patternFill patternType="darkUp">
        <bgColor theme="6" tint="0.59999389629810485"/>
      </patternFill>
    </fill>
    <fill>
      <patternFill patternType="solid">
        <fgColor rgb="FFFFFFFF"/>
        <bgColor rgb="FFFFFFFF"/>
      </patternFill>
    </fill>
    <fill>
      <patternFill patternType="solid">
        <fgColor rgb="FFD9D9D9"/>
        <bgColor rgb="FF000000"/>
      </patternFill>
    </fill>
    <fill>
      <patternFill patternType="solid">
        <fgColor rgb="FFB8CCE4"/>
        <bgColor rgb="FF000000"/>
      </patternFill>
    </fill>
    <fill>
      <patternFill patternType="solid">
        <fgColor rgb="FFFABF8F"/>
        <bgColor rgb="FF000000"/>
      </patternFill>
    </fill>
    <fill>
      <patternFill patternType="solid">
        <fgColor rgb="FFC4D79B"/>
        <bgColor rgb="FF000000"/>
      </patternFill>
    </fill>
    <fill>
      <patternFill patternType="solid">
        <fgColor rgb="FFB1A0C7"/>
        <bgColor rgb="FF000000"/>
      </patternFill>
    </fill>
    <fill>
      <patternFill patternType="solid">
        <fgColor rgb="FFE2FFFF"/>
        <bgColor rgb="FFFFFFFF"/>
      </patternFill>
    </fill>
    <fill>
      <patternFill patternType="solid">
        <fgColor theme="0"/>
        <bgColor rgb="FFFFFFFF"/>
      </patternFill>
    </fill>
    <fill>
      <patternFill patternType="solid">
        <fgColor rgb="FFFFFF00"/>
        <bgColor rgb="FFFFFFFF"/>
      </patternFill>
    </fill>
    <fill>
      <patternFill patternType="solid">
        <fgColor rgb="FFEFEFEF"/>
        <bgColor rgb="FFFFFFFF"/>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8"/>
      </left>
      <right style="thin">
        <color indexed="8"/>
      </right>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thin">
        <color indexed="64"/>
      </top>
      <bottom style="double">
        <color indexed="64"/>
      </bottom>
      <diagonal/>
    </border>
    <border>
      <left/>
      <right style="thick">
        <color indexed="64"/>
      </right>
      <top/>
      <bottom style="medium">
        <color indexed="64"/>
      </bottom>
      <diagonal/>
    </border>
    <border>
      <left style="thick">
        <color auto="1"/>
      </left>
      <right/>
      <top/>
      <bottom/>
      <diagonal/>
    </border>
    <border>
      <left/>
      <right style="thick">
        <color auto="1"/>
      </right>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bottom style="thick">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mediumDashed">
        <color indexed="64"/>
      </left>
      <right style="mediumDashed">
        <color indexed="64"/>
      </right>
      <top style="double">
        <color indexed="64"/>
      </top>
      <bottom style="mediumDashed">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Dashed">
        <color indexed="64"/>
      </left>
      <right style="mediumDashed">
        <color indexed="64"/>
      </right>
      <top style="mediumDashed">
        <color indexed="64"/>
      </top>
      <bottom style="medium">
        <color indexed="64"/>
      </bottom>
      <diagonal/>
    </border>
    <border>
      <left style="mediumDashed">
        <color indexed="64"/>
      </left>
      <right style="medium">
        <color indexed="64"/>
      </right>
      <top style="mediumDash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rgb="FFFFFFFF"/>
      </left>
      <right style="thin">
        <color rgb="FFFFFFFF"/>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rgb="FF000000"/>
      </bottom>
      <diagonal/>
    </border>
    <border>
      <left style="medium">
        <color indexed="64"/>
      </left>
      <right/>
      <top/>
      <bottom style="thin">
        <color rgb="FF000000"/>
      </bottom>
      <diagonal/>
    </border>
    <border>
      <left/>
      <right/>
      <top style="thin">
        <color rgb="FF000000"/>
      </top>
      <bottom style="medium">
        <color rgb="FF000000"/>
      </bottom>
      <diagonal/>
    </border>
    <border>
      <left/>
      <right/>
      <top style="thin">
        <color rgb="FF000000"/>
      </top>
      <bottom style="thick">
        <color rgb="FF000000"/>
      </bottom>
      <diagonal/>
    </border>
    <border>
      <left style="medium">
        <color indexed="64"/>
      </left>
      <right style="thin">
        <color rgb="FFFFFFFF"/>
      </right>
      <top style="thin">
        <color rgb="FF000000"/>
      </top>
      <bottom style="thin">
        <color rgb="FF000000"/>
      </bottom>
      <diagonal/>
    </border>
    <border>
      <left style="medium">
        <color indexed="64"/>
      </left>
      <right/>
      <top style="thin">
        <color rgb="FF000000"/>
      </top>
      <bottom style="medium">
        <color rgb="FF000000"/>
      </bottom>
      <diagonal/>
    </border>
    <border>
      <left style="medium">
        <color indexed="64"/>
      </left>
      <right/>
      <top style="thin">
        <color rgb="FF000000"/>
      </top>
      <bottom style="thin">
        <color rgb="FF000000"/>
      </bottom>
      <diagonal/>
    </border>
    <border>
      <left/>
      <right/>
      <top/>
      <bottom style="medium">
        <color rgb="FF000000"/>
      </bottom>
      <diagonal/>
    </border>
  </borders>
  <cellStyleXfs count="224">
    <xf numFmtId="0" fontId="0" fillId="0" borderId="0"/>
    <xf numFmtId="43" fontId="20" fillId="0" borderId="0" applyFont="0" applyFill="0" applyBorder="0" applyAlignment="0" applyProtection="0"/>
    <xf numFmtId="0" fontId="24" fillId="0" borderId="0"/>
    <xf numFmtId="0" fontId="24" fillId="0" borderId="0"/>
    <xf numFmtId="0" fontId="18" fillId="0" borderId="0"/>
    <xf numFmtId="43" fontId="24" fillId="0" borderId="0" applyFont="0" applyFill="0" applyBorder="0" applyAlignment="0" applyProtection="0"/>
    <xf numFmtId="44" fontId="24" fillId="0" borderId="0" applyFont="0" applyFill="0" applyBorder="0" applyAlignment="0" applyProtection="0"/>
    <xf numFmtId="0" fontId="34" fillId="0" borderId="0"/>
    <xf numFmtId="44" fontId="24" fillId="0" borderId="0" applyFont="0" applyFill="0" applyBorder="0" applyAlignment="0" applyProtection="0"/>
    <xf numFmtId="9" fontId="24" fillId="0" borderId="0" applyFont="0" applyFill="0" applyBorder="0" applyAlignment="0" applyProtection="0"/>
    <xf numFmtId="37" fontId="24" fillId="0" borderId="0"/>
    <xf numFmtId="0" fontId="53" fillId="0" borderId="0"/>
    <xf numFmtId="44" fontId="18" fillId="0" borderId="0" applyFont="0" applyFill="0" applyBorder="0" applyAlignment="0" applyProtection="0"/>
    <xf numFmtId="37" fontId="24" fillId="0" borderId="0"/>
    <xf numFmtId="0" fontId="58" fillId="0" borderId="0"/>
    <xf numFmtId="43" fontId="53" fillId="0" borderId="0" applyFont="0" applyFill="0" applyBorder="0" applyAlignment="0" applyProtection="0"/>
    <xf numFmtId="0" fontId="22" fillId="0" borderId="0"/>
    <xf numFmtId="0" fontId="63" fillId="0" borderId="0" applyNumberFormat="0" applyFill="0" applyBorder="0" applyAlignment="0" applyProtection="0"/>
    <xf numFmtId="0" fontId="64" fillId="0" borderId="72" applyNumberFormat="0" applyFill="0" applyAlignment="0" applyProtection="0"/>
    <xf numFmtId="0" fontId="65" fillId="0" borderId="73" applyNumberFormat="0" applyFill="0" applyAlignment="0" applyProtection="0"/>
    <xf numFmtId="0" fontId="66" fillId="0" borderId="74" applyNumberFormat="0" applyFill="0" applyAlignment="0" applyProtection="0"/>
    <xf numFmtId="0" fontId="66" fillId="0" borderId="0" applyNumberFormat="0" applyFill="0" applyBorder="0" applyAlignment="0" applyProtection="0"/>
    <xf numFmtId="0" fontId="67" fillId="11" borderId="0" applyNumberFormat="0" applyBorder="0" applyAlignment="0" applyProtection="0"/>
    <xf numFmtId="0" fontId="68" fillId="12" borderId="0" applyNumberFormat="0" applyBorder="0" applyAlignment="0" applyProtection="0"/>
    <xf numFmtId="0" fontId="69" fillId="13" borderId="0" applyNumberFormat="0" applyBorder="0" applyAlignment="0" applyProtection="0"/>
    <xf numFmtId="0" fontId="70" fillId="14" borderId="75" applyNumberFormat="0" applyAlignment="0" applyProtection="0"/>
    <xf numFmtId="0" fontId="71" fillId="15" borderId="76" applyNumberFormat="0" applyAlignment="0" applyProtection="0"/>
    <xf numFmtId="0" fontId="72" fillId="15" borderId="75" applyNumberFormat="0" applyAlignment="0" applyProtection="0"/>
    <xf numFmtId="0" fontId="73" fillId="0" borderId="77" applyNumberFormat="0" applyFill="0" applyAlignment="0" applyProtection="0"/>
    <xf numFmtId="0" fontId="74" fillId="16" borderId="78" applyNumberFormat="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21" fillId="0" borderId="80" applyNumberFormat="0" applyFill="0" applyAlignment="0" applyProtection="0"/>
    <xf numFmtId="0" fontId="7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7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7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7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7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7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0" borderId="0"/>
    <xf numFmtId="0" fontId="78" fillId="0" borderId="0"/>
    <xf numFmtId="0" fontId="17" fillId="0" borderId="0"/>
    <xf numFmtId="0" fontId="24" fillId="0" borderId="0"/>
    <xf numFmtId="0" fontId="24" fillId="0" borderId="0"/>
    <xf numFmtId="0" fontId="17" fillId="0" borderId="0"/>
    <xf numFmtId="0" fontId="17" fillId="0" borderId="0"/>
    <xf numFmtId="0" fontId="78" fillId="0" borderId="0"/>
    <xf numFmtId="43" fontId="78" fillId="0" borderId="0" applyFont="0" applyFill="0" applyBorder="0" applyAlignment="0" applyProtection="0"/>
    <xf numFmtId="0" fontId="78" fillId="0" borderId="0"/>
    <xf numFmtId="0" fontId="34" fillId="0" borderId="0"/>
    <xf numFmtId="0" fontId="17" fillId="17" borderId="79" applyNumberFormat="0" applyFont="0" applyAlignment="0" applyProtection="0"/>
    <xf numFmtId="0" fontId="78" fillId="0" borderId="0"/>
    <xf numFmtId="0" fontId="82" fillId="0" borderId="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41" borderId="0" applyNumberFormat="0" applyBorder="0" applyAlignment="0" applyProtection="0"/>
    <xf numFmtId="0" fontId="69" fillId="13" borderId="0" applyNumberFormat="0" applyBorder="0" applyAlignment="0" applyProtection="0"/>
    <xf numFmtId="0" fontId="16" fillId="0" borderId="0"/>
    <xf numFmtId="0" fontId="83" fillId="0" borderId="0" applyNumberFormat="0" applyFill="0" applyBorder="0" applyAlignment="0" applyProtection="0"/>
    <xf numFmtId="0" fontId="20" fillId="0" borderId="0"/>
    <xf numFmtId="0" fontId="15" fillId="0" borderId="0"/>
    <xf numFmtId="44" fontId="15"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0" borderId="0"/>
    <xf numFmtId="0" fontId="15" fillId="0" borderId="0"/>
    <xf numFmtId="0" fontId="15" fillId="0" borderId="0"/>
    <xf numFmtId="0" fontId="15" fillId="0" borderId="0"/>
    <xf numFmtId="0" fontId="15" fillId="17" borderId="79" applyNumberFormat="0" applyFont="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37" borderId="0" applyNumberFormat="0" applyBorder="0" applyAlignment="0" applyProtection="0"/>
    <xf numFmtId="0" fontId="15" fillId="41" borderId="0" applyNumberFormat="0" applyBorder="0" applyAlignment="0" applyProtection="0"/>
    <xf numFmtId="0" fontId="15" fillId="0" borderId="0"/>
    <xf numFmtId="0" fontId="14" fillId="0" borderId="0"/>
    <xf numFmtId="0" fontId="14" fillId="0" borderId="0"/>
    <xf numFmtId="0" fontId="20" fillId="0" borderId="0"/>
    <xf numFmtId="0" fontId="14" fillId="0" borderId="0"/>
    <xf numFmtId="0" fontId="13" fillId="0" borderId="0"/>
    <xf numFmtId="44"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4" fontId="11" fillId="0" borderId="0" applyFont="0" applyFill="0" applyBorder="0" applyAlignment="0" applyProtection="0"/>
    <xf numFmtId="0" fontId="10" fillId="0" borderId="0"/>
    <xf numFmtId="0" fontId="9" fillId="0" borderId="0"/>
    <xf numFmtId="44" fontId="109" fillId="0" borderId="0" applyFont="0" applyFill="0" applyBorder="0" applyAlignment="0" applyProtection="0"/>
    <xf numFmtId="9" fontId="10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110" fillId="0" borderId="0" applyFont="0" applyFill="0" applyBorder="0" applyAlignment="0" applyProtection="0"/>
    <xf numFmtId="0" fontId="7" fillId="0" borderId="0"/>
    <xf numFmtId="0" fontId="6" fillId="0" borderId="0"/>
    <xf numFmtId="0" fontId="5" fillId="0" borderId="0"/>
    <xf numFmtId="0" fontId="4" fillId="0" borderId="0"/>
    <xf numFmtId="44"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0" borderId="0"/>
    <xf numFmtId="0" fontId="4" fillId="0" borderId="0"/>
    <xf numFmtId="0" fontId="4" fillId="0" borderId="0"/>
    <xf numFmtId="0" fontId="4" fillId="0" borderId="0"/>
    <xf numFmtId="0" fontId="4" fillId="17" borderId="79" applyNumberFormat="0" applyFont="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0" borderId="0"/>
    <xf numFmtId="0" fontId="4" fillId="0" borderId="0"/>
    <xf numFmtId="44"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0" borderId="0"/>
    <xf numFmtId="0" fontId="4" fillId="0" borderId="0"/>
    <xf numFmtId="0" fontId="4" fillId="0" borderId="0"/>
    <xf numFmtId="0" fontId="4" fillId="0" borderId="0"/>
    <xf numFmtId="0" fontId="4" fillId="17" borderId="79" applyNumberFormat="0" applyFont="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121" fillId="0" borderId="0"/>
    <xf numFmtId="43" fontId="121" fillId="0" borderId="0" applyFont="0" applyFill="0" applyBorder="0" applyAlignment="0" applyProtection="0"/>
  </cellStyleXfs>
  <cellXfs count="723">
    <xf numFmtId="0" fontId="0" fillId="0" borderId="0" xfId="0"/>
    <xf numFmtId="0" fontId="28" fillId="4" borderId="0" xfId="3" applyFont="1" applyFill="1"/>
    <xf numFmtId="0" fontId="28" fillId="4" borderId="0" xfId="3" applyFont="1" applyFill="1" applyAlignment="1">
      <alignment horizontal="center"/>
    </xf>
    <xf numFmtId="0" fontId="24" fillId="5" borderId="0" xfId="3" applyFill="1"/>
    <xf numFmtId="0" fontId="30" fillId="5" borderId="9" xfId="4" applyFont="1" applyFill="1" applyBorder="1"/>
    <xf numFmtId="10" fontId="30" fillId="2" borderId="9" xfId="4" applyNumberFormat="1" applyFont="1" applyFill="1" applyBorder="1"/>
    <xf numFmtId="2" fontId="18" fillId="6" borderId="10" xfId="4" applyNumberFormat="1" applyFill="1" applyBorder="1"/>
    <xf numFmtId="0" fontId="18" fillId="6" borderId="10" xfId="4" applyFill="1" applyBorder="1"/>
    <xf numFmtId="0" fontId="32" fillId="6" borderId="10" xfId="3" applyFont="1" applyFill="1" applyBorder="1" applyAlignment="1">
      <alignment horizontal="left" vertical="center"/>
    </xf>
    <xf numFmtId="0" fontId="24" fillId="0" borderId="0" xfId="3"/>
    <xf numFmtId="0" fontId="31" fillId="0" borderId="0" xfId="3" applyFont="1"/>
    <xf numFmtId="0" fontId="29" fillId="5" borderId="0" xfId="3" applyFont="1" applyFill="1"/>
    <xf numFmtId="164" fontId="31" fillId="7" borderId="9" xfId="3" applyNumberFormat="1" applyFont="1" applyFill="1" applyBorder="1" applyAlignment="1">
      <alignment horizontal="right"/>
    </xf>
    <xf numFmtId="164" fontId="30" fillId="7" borderId="11" xfId="6" applyNumberFormat="1" applyFont="1" applyFill="1" applyBorder="1"/>
    <xf numFmtId="164" fontId="30" fillId="7" borderId="12" xfId="5" quotePrefix="1" applyNumberFormat="1" applyFont="1" applyFill="1" applyBorder="1"/>
    <xf numFmtId="165" fontId="30" fillId="7" borderId="11" xfId="5" quotePrefix="1" applyNumberFormat="1" applyFont="1" applyFill="1" applyBorder="1"/>
    <xf numFmtId="164" fontId="30" fillId="2" borderId="11" xfId="6" applyNumberFormat="1" applyFont="1" applyFill="1" applyBorder="1"/>
    <xf numFmtId="49" fontId="24" fillId="7" borderId="11" xfId="3" quotePrefix="1" applyNumberFormat="1" applyFill="1" applyBorder="1" applyAlignment="1">
      <alignment horizontal="center"/>
    </xf>
    <xf numFmtId="49" fontId="24" fillId="7" borderId="13" xfId="3" quotePrefix="1" applyNumberFormat="1" applyFill="1" applyBorder="1" applyAlignment="1">
      <alignment horizontal="center"/>
    </xf>
    <xf numFmtId="164" fontId="30" fillId="7" borderId="12" xfId="6" applyNumberFormat="1" applyFont="1" applyFill="1" applyBorder="1"/>
    <xf numFmtId="165" fontId="30" fillId="7" borderId="12" xfId="5" quotePrefix="1" applyNumberFormat="1" applyFont="1" applyFill="1" applyBorder="1"/>
    <xf numFmtId="164" fontId="30" fillId="2" borderId="12" xfId="6" applyNumberFormat="1" applyFont="1" applyFill="1" applyBorder="1"/>
    <xf numFmtId="49" fontId="24" fillId="7" borderId="12" xfId="3" quotePrefix="1" applyNumberFormat="1" applyFill="1" applyBorder="1" applyAlignment="1">
      <alignment horizontal="center"/>
    </xf>
    <xf numFmtId="164" fontId="30" fillId="7" borderId="14" xfId="6" applyNumberFormat="1" applyFont="1" applyFill="1" applyBorder="1"/>
    <xf numFmtId="164" fontId="30" fillId="7" borderId="14" xfId="5" quotePrefix="1" applyNumberFormat="1" applyFont="1" applyFill="1" applyBorder="1"/>
    <xf numFmtId="165" fontId="30" fillId="7" borderId="14" xfId="5" quotePrefix="1" applyNumberFormat="1" applyFont="1" applyFill="1" applyBorder="1"/>
    <xf numFmtId="164" fontId="30" fillId="2" borderId="14" xfId="6" applyNumberFormat="1" applyFont="1" applyFill="1" applyBorder="1"/>
    <xf numFmtId="49" fontId="24" fillId="7" borderId="14" xfId="3" quotePrefix="1" applyNumberFormat="1" applyFill="1" applyBorder="1" applyAlignment="1">
      <alignment horizontal="center"/>
    </xf>
    <xf numFmtId="49" fontId="24" fillId="7" borderId="15" xfId="3" quotePrefix="1" applyNumberFormat="1" applyFill="1" applyBorder="1" applyAlignment="1">
      <alignment horizontal="center"/>
    </xf>
    <xf numFmtId="0" fontId="24" fillId="3" borderId="1" xfId="3" applyFill="1" applyBorder="1" applyAlignment="1">
      <alignment horizontal="center" wrapText="1"/>
    </xf>
    <xf numFmtId="0" fontId="34" fillId="8" borderId="16" xfId="7" applyFill="1" applyBorder="1" applyAlignment="1">
      <alignment horizontal="center" wrapText="1"/>
    </xf>
    <xf numFmtId="0" fontId="29" fillId="3" borderId="2" xfId="3" applyFont="1" applyFill="1" applyBorder="1" applyAlignment="1">
      <alignment horizontal="centerContinuous" wrapText="1"/>
    </xf>
    <xf numFmtId="0" fontId="29" fillId="3" borderId="26" xfId="3" applyFont="1" applyFill="1" applyBorder="1" applyAlignment="1">
      <alignment horizontal="centerContinuous" wrapText="1"/>
    </xf>
    <xf numFmtId="0" fontId="24" fillId="3" borderId="26" xfId="3" applyFill="1" applyBorder="1" applyAlignment="1">
      <alignment horizontal="centerContinuous" wrapText="1"/>
    </xf>
    <xf numFmtId="0" fontId="24" fillId="3" borderId="1" xfId="3" applyFill="1" applyBorder="1" applyAlignment="1">
      <alignment horizontal="centerContinuous" wrapText="1"/>
    </xf>
    <xf numFmtId="0" fontId="32" fillId="5" borderId="0" xfId="3" applyFont="1" applyFill="1" applyAlignment="1">
      <alignment horizontal="center" vertical="center"/>
    </xf>
    <xf numFmtId="0" fontId="32" fillId="9" borderId="0" xfId="3" applyFont="1" applyFill="1" applyAlignment="1">
      <alignment horizontal="center" vertical="center"/>
    </xf>
    <xf numFmtId="0" fontId="29" fillId="9" borderId="0" xfId="3" applyFont="1" applyFill="1"/>
    <xf numFmtId="0" fontId="32" fillId="9" borderId="0" xfId="3" applyFont="1" applyFill="1" applyAlignment="1">
      <alignment horizontal="left" vertical="center"/>
    </xf>
    <xf numFmtId="0" fontId="32" fillId="9" borderId="5" xfId="3" applyFont="1" applyFill="1" applyBorder="1" applyAlignment="1">
      <alignment horizontal="left" vertical="center"/>
    </xf>
    <xf numFmtId="0" fontId="32" fillId="9" borderId="6" xfId="3" applyFont="1" applyFill="1" applyBorder="1" applyAlignment="1">
      <alignment horizontal="left" vertical="center"/>
    </xf>
    <xf numFmtId="0" fontId="32" fillId="9" borderId="7" xfId="3" applyFont="1" applyFill="1" applyBorder="1" applyAlignment="1">
      <alignment horizontal="left" vertical="center"/>
    </xf>
    <xf numFmtId="0" fontId="35" fillId="4" borderId="0" xfId="3" applyFont="1" applyFill="1"/>
    <xf numFmtId="0" fontId="28" fillId="4" borderId="27" xfId="3" applyFont="1" applyFill="1" applyBorder="1" applyAlignment="1">
      <alignment horizontal="center"/>
    </xf>
    <xf numFmtId="44" fontId="35" fillId="4" borderId="28" xfId="3" applyNumberFormat="1" applyFont="1" applyFill="1" applyBorder="1"/>
    <xf numFmtId="0" fontId="28" fillId="4" borderId="28" xfId="3" applyFont="1" applyFill="1" applyBorder="1"/>
    <xf numFmtId="0" fontId="35" fillId="4" borderId="28" xfId="3" applyFont="1" applyFill="1" applyBorder="1"/>
    <xf numFmtId="0" fontId="28" fillId="4" borderId="29" xfId="3" applyFont="1" applyFill="1" applyBorder="1"/>
    <xf numFmtId="0" fontId="28" fillId="4" borderId="30" xfId="3" applyFont="1" applyFill="1" applyBorder="1" applyAlignment="1">
      <alignment horizontal="center"/>
    </xf>
    <xf numFmtId="44" fontId="35" fillId="4" borderId="31" xfId="8" applyFont="1" applyFill="1" applyBorder="1"/>
    <xf numFmtId="0" fontId="28" fillId="4" borderId="31" xfId="3" applyFont="1" applyFill="1" applyBorder="1"/>
    <xf numFmtId="0" fontId="35" fillId="4" borderId="31" xfId="3" applyFont="1" applyFill="1" applyBorder="1"/>
    <xf numFmtId="0" fontId="35" fillId="4" borderId="0" xfId="3" applyFont="1" applyFill="1" applyAlignment="1">
      <alignment horizontal="center"/>
    </xf>
    <xf numFmtId="44" fontId="35" fillId="4" borderId="0" xfId="3" applyNumberFormat="1" applyFont="1" applyFill="1"/>
    <xf numFmtId="0" fontId="35" fillId="4" borderId="0" xfId="3" applyFont="1" applyFill="1" applyAlignment="1">
      <alignment horizontal="left" indent="3"/>
    </xf>
    <xf numFmtId="0" fontId="28" fillId="4" borderId="8" xfId="3" applyFont="1" applyFill="1" applyBorder="1"/>
    <xf numFmtId="0" fontId="35" fillId="4" borderId="30" xfId="3" applyFont="1" applyFill="1" applyBorder="1" applyAlignment="1">
      <alignment horizontal="center"/>
    </xf>
    <xf numFmtId="7" fontId="35" fillId="4" borderId="0" xfId="9" applyNumberFormat="1" applyFont="1" applyFill="1" applyBorder="1"/>
    <xf numFmtId="44" fontId="35" fillId="4" borderId="0" xfId="8" applyFont="1" applyFill="1" applyBorder="1"/>
    <xf numFmtId="10" fontId="35" fillId="4" borderId="0" xfId="9" applyNumberFormat="1" applyFont="1" applyFill="1" applyBorder="1"/>
    <xf numFmtId="0" fontId="28" fillId="4" borderId="32" xfId="3" applyFont="1" applyFill="1" applyBorder="1"/>
    <xf numFmtId="10" fontId="35" fillId="4" borderId="30" xfId="9" applyNumberFormat="1" applyFont="1" applyFill="1" applyBorder="1" applyAlignment="1">
      <alignment horizontal="center"/>
    </xf>
    <xf numFmtId="166" fontId="35" fillId="4" borderId="0" xfId="8" applyNumberFormat="1" applyFont="1" applyFill="1" applyBorder="1"/>
    <xf numFmtId="166" fontId="35" fillId="4" borderId="33" xfId="3" applyNumberFormat="1" applyFont="1" applyFill="1" applyBorder="1"/>
    <xf numFmtId="166" fontId="35" fillId="4" borderId="34" xfId="3" applyNumberFormat="1" applyFont="1" applyFill="1" applyBorder="1"/>
    <xf numFmtId="166" fontId="35" fillId="4" borderId="0" xfId="3" applyNumberFormat="1" applyFont="1" applyFill="1"/>
    <xf numFmtId="0" fontId="35" fillId="4" borderId="8" xfId="3" applyFont="1" applyFill="1" applyBorder="1" applyAlignment="1">
      <alignment horizontal="center"/>
    </xf>
    <xf numFmtId="10" fontId="28" fillId="4" borderId="30" xfId="9" applyNumberFormat="1" applyFont="1" applyFill="1" applyBorder="1" applyAlignment="1">
      <alignment horizontal="center"/>
    </xf>
    <xf numFmtId="166" fontId="28" fillId="4" borderId="0" xfId="8" applyNumberFormat="1" applyFont="1" applyFill="1" applyBorder="1"/>
    <xf numFmtId="10" fontId="28" fillId="6" borderId="0" xfId="9" applyNumberFormat="1" applyFont="1" applyFill="1" applyBorder="1" applyAlignment="1">
      <alignment horizontal="center"/>
    </xf>
    <xf numFmtId="0" fontId="28" fillId="4" borderId="0" xfId="3" applyFont="1" applyFill="1" applyAlignment="1">
      <alignment horizontal="left" indent="1"/>
    </xf>
    <xf numFmtId="0" fontId="28" fillId="4" borderId="33" xfId="3" applyFont="1" applyFill="1" applyBorder="1"/>
    <xf numFmtId="0" fontId="28" fillId="4" borderId="34" xfId="3" applyFont="1" applyFill="1" applyBorder="1"/>
    <xf numFmtId="10" fontId="28" fillId="4" borderId="0" xfId="9" applyNumberFormat="1" applyFont="1" applyFill="1" applyBorder="1" applyAlignment="1">
      <alignment horizontal="center"/>
    </xf>
    <xf numFmtId="0" fontId="37" fillId="4" borderId="0" xfId="3" applyFont="1" applyFill="1"/>
    <xf numFmtId="0" fontId="36" fillId="4" borderId="0" xfId="3" applyFont="1" applyFill="1"/>
    <xf numFmtId="166" fontId="35" fillId="4" borderId="1" xfId="3" applyNumberFormat="1" applyFont="1" applyFill="1" applyBorder="1"/>
    <xf numFmtId="166" fontId="28" fillId="4" borderId="0" xfId="3" applyNumberFormat="1" applyFont="1" applyFill="1"/>
    <xf numFmtId="166" fontId="28" fillId="0" borderId="0" xfId="8" applyNumberFormat="1" applyFont="1" applyFill="1" applyBorder="1"/>
    <xf numFmtId="3" fontId="28" fillId="4" borderId="33" xfId="3" applyNumberFormat="1" applyFont="1" applyFill="1" applyBorder="1"/>
    <xf numFmtId="3" fontId="28" fillId="4" borderId="34" xfId="3" applyNumberFormat="1" applyFont="1" applyFill="1" applyBorder="1"/>
    <xf numFmtId="3" fontId="28" fillId="4" borderId="0" xfId="3" applyNumberFormat="1" applyFont="1" applyFill="1"/>
    <xf numFmtId="3" fontId="35" fillId="4" borderId="33" xfId="3" applyNumberFormat="1" applyFont="1" applyFill="1" applyBorder="1"/>
    <xf numFmtId="3" fontId="35" fillId="4" borderId="34" xfId="3" applyNumberFormat="1" applyFont="1" applyFill="1" applyBorder="1"/>
    <xf numFmtId="3" fontId="35" fillId="2" borderId="1" xfId="3" applyNumberFormat="1" applyFont="1" applyFill="1" applyBorder="1"/>
    <xf numFmtId="0" fontId="35" fillId="4" borderId="30" xfId="3" applyFont="1" applyFill="1" applyBorder="1" applyAlignment="1">
      <alignment horizontal="center" wrapText="1"/>
    </xf>
    <xf numFmtId="0" fontId="35" fillId="4" borderId="0" xfId="3" applyFont="1" applyFill="1" applyAlignment="1">
      <alignment horizontal="center" wrapText="1"/>
    </xf>
    <xf numFmtId="0" fontId="28" fillId="4" borderId="10" xfId="3" applyFont="1" applyFill="1" applyBorder="1"/>
    <xf numFmtId="0" fontId="28" fillId="4" borderId="37" xfId="3" applyFont="1" applyFill="1" applyBorder="1"/>
    <xf numFmtId="44" fontId="40" fillId="4" borderId="28" xfId="8" applyFont="1" applyFill="1" applyBorder="1"/>
    <xf numFmtId="44" fontId="35" fillId="4" borderId="0" xfId="9" applyNumberFormat="1" applyFont="1" applyFill="1" applyBorder="1"/>
    <xf numFmtId="0" fontId="37" fillId="4" borderId="8" xfId="3" applyFont="1" applyFill="1" applyBorder="1"/>
    <xf numFmtId="0" fontId="36" fillId="4" borderId="41" xfId="3" applyFont="1" applyFill="1" applyBorder="1" applyAlignment="1">
      <alignment horizontal="center"/>
    </xf>
    <xf numFmtId="0" fontId="36" fillId="4" borderId="42" xfId="3" applyFont="1" applyFill="1" applyBorder="1" applyAlignment="1">
      <alignment horizontal="center"/>
    </xf>
    <xf numFmtId="0" fontId="36" fillId="4" borderId="8" xfId="3" applyFont="1" applyFill="1" applyBorder="1" applyAlignment="1">
      <alignment horizontal="left"/>
    </xf>
    <xf numFmtId="10" fontId="28" fillId="4" borderId="0" xfId="9" applyNumberFormat="1" applyFont="1" applyFill="1" applyBorder="1"/>
    <xf numFmtId="44" fontId="28" fillId="4" borderId="0" xfId="8" applyFont="1" applyFill="1" applyBorder="1"/>
    <xf numFmtId="0" fontId="28" fillId="2" borderId="0" xfId="3" applyFont="1" applyFill="1" applyAlignment="1">
      <alignment horizontal="right"/>
    </xf>
    <xf numFmtId="44" fontId="28" fillId="2" borderId="0" xfId="8" applyFont="1" applyFill="1" applyBorder="1"/>
    <xf numFmtId="0" fontId="28" fillId="4" borderId="43" xfId="3" applyFont="1" applyFill="1" applyBorder="1" applyAlignment="1">
      <alignment horizontal="center"/>
    </xf>
    <xf numFmtId="0" fontId="28" fillId="4" borderId="43" xfId="3" applyFont="1" applyFill="1" applyBorder="1"/>
    <xf numFmtId="44" fontId="28" fillId="4" borderId="1" xfId="8" applyFont="1" applyFill="1" applyBorder="1"/>
    <xf numFmtId="0" fontId="35" fillId="4" borderId="0" xfId="3" applyFont="1" applyFill="1" applyAlignment="1">
      <alignment vertical="center"/>
    </xf>
    <xf numFmtId="0" fontId="35" fillId="4" borderId="0" xfId="3" applyFont="1" applyFill="1" applyAlignment="1">
      <alignment horizontal="left"/>
    </xf>
    <xf numFmtId="0" fontId="28" fillId="2" borderId="0" xfId="3" applyFont="1" applyFill="1" applyAlignment="1">
      <alignment horizontal="center"/>
    </xf>
    <xf numFmtId="49" fontId="35" fillId="4" borderId="0" xfId="3" applyNumberFormat="1" applyFont="1" applyFill="1" applyAlignment="1">
      <alignment horizontal="center"/>
    </xf>
    <xf numFmtId="44" fontId="35" fillId="2" borderId="0" xfId="8" applyFont="1" applyFill="1" applyBorder="1"/>
    <xf numFmtId="44" fontId="35" fillId="2" borderId="1" xfId="8" applyFont="1" applyFill="1" applyBorder="1"/>
    <xf numFmtId="44" fontId="42" fillId="2" borderId="1" xfId="8" applyFont="1" applyFill="1" applyBorder="1"/>
    <xf numFmtId="0" fontId="41" fillId="0" borderId="0" xfId="3" applyFont="1"/>
    <xf numFmtId="0" fontId="18" fillId="0" borderId="0" xfId="4"/>
    <xf numFmtId="0" fontId="36" fillId="4" borderId="0" xfId="3" applyFont="1" applyFill="1" applyAlignment="1">
      <alignment horizontal="center"/>
    </xf>
    <xf numFmtId="0" fontId="42" fillId="9" borderId="0" xfId="3" applyFont="1" applyFill="1" applyAlignment="1">
      <alignment horizontal="center"/>
    </xf>
    <xf numFmtId="0" fontId="42" fillId="9" borderId="0" xfId="3" applyFont="1" applyFill="1" applyAlignment="1">
      <alignment horizontal="center" vertical="center"/>
    </xf>
    <xf numFmtId="0" fontId="43" fillId="4" borderId="0" xfId="3" applyFont="1" applyFill="1" applyAlignment="1">
      <alignment horizontal="center" vertical="top" textRotation="9"/>
    </xf>
    <xf numFmtId="0" fontId="44" fillId="4" borderId="0" xfId="3" applyFont="1" applyFill="1" applyAlignment="1">
      <alignment horizontal="left" vertical="center"/>
    </xf>
    <xf numFmtId="0" fontId="45" fillId="2" borderId="0" xfId="3" applyFont="1" applyFill="1" applyAlignment="1">
      <alignment horizontal="left" vertical="center"/>
    </xf>
    <xf numFmtId="0" fontId="45" fillId="4" borderId="0" xfId="3" applyFont="1" applyFill="1" applyAlignment="1">
      <alignment horizontal="left" vertical="center"/>
    </xf>
    <xf numFmtId="0" fontId="46" fillId="4" borderId="0" xfId="3" applyFont="1" applyFill="1"/>
    <xf numFmtId="0" fontId="47" fillId="4" borderId="0" xfId="3" applyFont="1" applyFill="1" applyAlignment="1">
      <alignment horizontal="left" vertical="center"/>
    </xf>
    <xf numFmtId="0" fontId="48" fillId="4" borderId="0" xfId="3" applyFont="1" applyFill="1" applyAlignment="1">
      <alignment horizontal="left" vertical="center"/>
    </xf>
    <xf numFmtId="0" fontId="49" fillId="4" borderId="0" xfId="3" applyFont="1" applyFill="1" applyAlignment="1">
      <alignment horizontal="left" vertical="center"/>
    </xf>
    <xf numFmtId="37" fontId="24" fillId="4" borderId="0" xfId="10" applyFill="1"/>
    <xf numFmtId="37" fontId="24" fillId="4" borderId="0" xfId="2" applyNumberFormat="1" applyFill="1"/>
    <xf numFmtId="37" fontId="31" fillId="4" borderId="0" xfId="2" applyNumberFormat="1" applyFont="1" applyFill="1" applyAlignment="1">
      <alignment horizontal="left"/>
    </xf>
    <xf numFmtId="37" fontId="31" fillId="4" borderId="0" xfId="2" applyNumberFormat="1" applyFont="1" applyFill="1"/>
    <xf numFmtId="37" fontId="24" fillId="4" borderId="0" xfId="2" applyNumberFormat="1" applyFill="1" applyAlignment="1">
      <alignment horizontal="left"/>
    </xf>
    <xf numFmtId="37" fontId="34" fillId="4" borderId="0" xfId="2" applyNumberFormat="1" applyFont="1" applyFill="1"/>
    <xf numFmtId="37" fontId="52" fillId="4" borderId="0" xfId="2" applyNumberFormat="1" applyFont="1" applyFill="1"/>
    <xf numFmtId="37" fontId="54" fillId="4" borderId="0" xfId="2" applyNumberFormat="1" applyFont="1" applyFill="1"/>
    <xf numFmtId="2" fontId="54" fillId="4" borderId="0" xfId="13" applyNumberFormat="1" applyFont="1" applyFill="1"/>
    <xf numFmtId="37" fontId="24" fillId="10" borderId="0" xfId="2" applyNumberFormat="1" applyFill="1"/>
    <xf numFmtId="10" fontId="24" fillId="2" borderId="0" xfId="9" applyNumberFormat="1" applyFont="1" applyFill="1"/>
    <xf numFmtId="166" fontId="24" fillId="4" borderId="50" xfId="8" applyNumberFormat="1" applyFont="1" applyFill="1" applyBorder="1" applyProtection="1"/>
    <xf numFmtId="166" fontId="24" fillId="4" borderId="0" xfId="8" applyNumberFormat="1" applyFont="1" applyFill="1" applyProtection="1"/>
    <xf numFmtId="0" fontId="24" fillId="10" borderId="1" xfId="8" applyNumberFormat="1" applyFont="1" applyFill="1" applyBorder="1" applyAlignment="1" applyProtection="1">
      <alignment horizontal="center"/>
    </xf>
    <xf numFmtId="168" fontId="34" fillId="10" borderId="4" xfId="2" applyNumberFormat="1" applyFont="1" applyFill="1" applyBorder="1"/>
    <xf numFmtId="37" fontId="34" fillId="10" borderId="54" xfId="2" applyNumberFormat="1" applyFont="1" applyFill="1" applyBorder="1"/>
    <xf numFmtId="37" fontId="34" fillId="4" borderId="57" xfId="2" applyNumberFormat="1" applyFont="1" applyFill="1" applyBorder="1"/>
    <xf numFmtId="167" fontId="34" fillId="4" borderId="4" xfId="2" applyNumberFormat="1" applyFont="1" applyFill="1" applyBorder="1"/>
    <xf numFmtId="37" fontId="34" fillId="4" borderId="26" xfId="2" applyNumberFormat="1" applyFont="1" applyFill="1" applyBorder="1"/>
    <xf numFmtId="37" fontId="34" fillId="4" borderId="26" xfId="2" applyNumberFormat="1" applyFont="1" applyFill="1" applyBorder="1" applyAlignment="1">
      <alignment horizontal="right" indent="2"/>
    </xf>
    <xf numFmtId="44" fontId="34" fillId="4" borderId="66" xfId="12" applyFont="1" applyFill="1" applyBorder="1" applyProtection="1"/>
    <xf numFmtId="44" fontId="34" fillId="4" borderId="67" xfId="12" applyFont="1" applyFill="1" applyBorder="1" applyProtection="1"/>
    <xf numFmtId="2" fontId="24" fillId="4" borderId="0" xfId="2" applyNumberFormat="1" applyFill="1"/>
    <xf numFmtId="37" fontId="24" fillId="4" borderId="28" xfId="2" applyNumberFormat="1" applyFill="1" applyBorder="1"/>
    <xf numFmtId="166" fontId="24" fillId="4" borderId="0" xfId="8" applyNumberFormat="1" applyFont="1" applyFill="1" applyBorder="1" applyProtection="1"/>
    <xf numFmtId="9" fontId="24" fillId="4" borderId="0" xfId="9" applyFont="1" applyFill="1" applyBorder="1" applyProtection="1"/>
    <xf numFmtId="166" fontId="24" fillId="4" borderId="54" xfId="8" applyNumberFormat="1" applyFont="1" applyFill="1" applyBorder="1" applyProtection="1"/>
    <xf numFmtId="0" fontId="35" fillId="4" borderId="0" xfId="2" applyFont="1" applyFill="1"/>
    <xf numFmtId="0" fontId="28" fillId="4" borderId="0" xfId="2" applyFont="1" applyFill="1"/>
    <xf numFmtId="0" fontId="35" fillId="4" borderId="0" xfId="2" applyFont="1" applyFill="1" applyAlignment="1">
      <alignment horizontal="left"/>
    </xf>
    <xf numFmtId="0" fontId="0" fillId="0" borderId="10" xfId="0" applyBorder="1"/>
    <xf numFmtId="43" fontId="24" fillId="4" borderId="1" xfId="1" applyFont="1" applyFill="1" applyBorder="1"/>
    <xf numFmtId="2" fontId="34" fillId="4" borderId="9" xfId="2" quotePrefix="1" applyNumberFormat="1" applyFont="1" applyFill="1" applyBorder="1" applyAlignment="1">
      <alignment horizontal="center"/>
    </xf>
    <xf numFmtId="2" fontId="34" fillId="4" borderId="4" xfId="2" quotePrefix="1" applyNumberFormat="1" applyFont="1" applyFill="1" applyBorder="1" applyAlignment="1">
      <alignment horizontal="center"/>
    </xf>
    <xf numFmtId="37" fontId="34" fillId="4" borderId="54" xfId="2" quotePrefix="1" applyNumberFormat="1" applyFont="1" applyFill="1" applyBorder="1" applyAlignment="1">
      <alignment horizontal="center"/>
    </xf>
    <xf numFmtId="167" fontId="34" fillId="4" borderId="54" xfId="2" applyNumberFormat="1" applyFont="1" applyFill="1" applyBorder="1" applyAlignment="1">
      <alignment horizontal="center"/>
    </xf>
    <xf numFmtId="0" fontId="20" fillId="0" borderId="0" xfId="0" applyFont="1"/>
    <xf numFmtId="0" fontId="32" fillId="4" borderId="0" xfId="2" applyFont="1" applyFill="1"/>
    <xf numFmtId="0" fontId="84" fillId="4" borderId="0" xfId="2" applyFont="1" applyFill="1" applyAlignment="1">
      <alignment vertical="top"/>
    </xf>
    <xf numFmtId="0" fontId="84" fillId="4" borderId="4" xfId="2" applyFont="1" applyFill="1" applyBorder="1" applyAlignment="1">
      <alignment horizontal="center"/>
    </xf>
    <xf numFmtId="0" fontId="35" fillId="4" borderId="6" xfId="2" applyFont="1" applyFill="1" applyBorder="1" applyAlignment="1">
      <alignment horizontal="left"/>
    </xf>
    <xf numFmtId="0" fontId="35" fillId="4" borderId="83" xfId="2" applyFont="1" applyFill="1" applyBorder="1" applyAlignment="1">
      <alignment horizontal="left"/>
    </xf>
    <xf numFmtId="170" fontId="85" fillId="2" borderId="38" xfId="9" applyNumberFormat="1" applyFont="1" applyFill="1" applyBorder="1" applyAlignment="1">
      <alignment horizontal="center"/>
    </xf>
    <xf numFmtId="0" fontId="28" fillId="6" borderId="1" xfId="2" applyFont="1" applyFill="1" applyBorder="1" applyAlignment="1">
      <alignment horizontal="center" vertical="center" wrapText="1"/>
    </xf>
    <xf numFmtId="0" fontId="28" fillId="42" borderId="1" xfId="2" applyFont="1" applyFill="1" applyBorder="1" applyAlignment="1">
      <alignment horizontal="center" vertical="center" wrapText="1"/>
    </xf>
    <xf numFmtId="0" fontId="28" fillId="43" borderId="1" xfId="2" applyFont="1" applyFill="1" applyBorder="1" applyAlignment="1">
      <alignment horizontal="center" vertical="center" wrapText="1"/>
    </xf>
    <xf numFmtId="0" fontId="28" fillId="4" borderId="0" xfId="2" applyFont="1" applyFill="1" applyAlignment="1">
      <alignment wrapText="1"/>
    </xf>
    <xf numFmtId="0" fontId="28" fillId="4" borderId="1" xfId="2" applyFont="1" applyFill="1" applyBorder="1" applyAlignment="1">
      <alignment horizontal="center"/>
    </xf>
    <xf numFmtId="0" fontId="28" fillId="4" borderId="1" xfId="2" applyFont="1" applyFill="1" applyBorder="1" applyAlignment="1">
      <alignment wrapText="1"/>
    </xf>
    <xf numFmtId="0" fontId="28" fillId="4" borderId="1" xfId="2" applyFont="1" applyFill="1" applyBorder="1"/>
    <xf numFmtId="0" fontId="28" fillId="42" borderId="1" xfId="2" applyFont="1" applyFill="1" applyBorder="1" applyAlignment="1">
      <alignment wrapText="1"/>
    </xf>
    <xf numFmtId="37" fontId="28" fillId="4" borderId="1" xfId="8" applyNumberFormat="1" applyFont="1" applyFill="1" applyBorder="1"/>
    <xf numFmtId="9" fontId="28" fillId="4" borderId="1" xfId="9" applyFont="1" applyFill="1" applyBorder="1"/>
    <xf numFmtId="9" fontId="28" fillId="43" borderId="1" xfId="9" applyFont="1" applyFill="1" applyBorder="1"/>
    <xf numFmtId="0" fontId="28" fillId="4" borderId="1" xfId="8" applyNumberFormat="1" applyFont="1" applyFill="1" applyBorder="1"/>
    <xf numFmtId="9" fontId="28" fillId="4" borderId="1" xfId="8" applyNumberFormat="1" applyFont="1" applyFill="1" applyBorder="1"/>
    <xf numFmtId="9" fontId="28" fillId="43" borderId="1" xfId="8" applyNumberFormat="1" applyFont="1" applyFill="1" applyBorder="1"/>
    <xf numFmtId="9" fontId="28" fillId="4" borderId="1" xfId="2" applyNumberFormat="1" applyFont="1" applyFill="1" applyBorder="1"/>
    <xf numFmtId="9" fontId="28" fillId="43" borderId="1" xfId="2" applyNumberFormat="1" applyFont="1" applyFill="1" applyBorder="1"/>
    <xf numFmtId="0" fontId="28" fillId="42" borderId="1" xfId="2" applyFont="1" applyFill="1" applyBorder="1"/>
    <xf numFmtId="0" fontId="28" fillId="43" borderId="1" xfId="2" applyFont="1" applyFill="1" applyBorder="1"/>
    <xf numFmtId="0" fontId="35" fillId="4" borderId="0" xfId="2" applyFont="1" applyFill="1" applyAlignment="1">
      <alignment horizontal="right"/>
    </xf>
    <xf numFmtId="0" fontId="28" fillId="4" borderId="0" xfId="2" applyFont="1" applyFill="1" applyAlignment="1">
      <alignment horizontal="right" indent="2"/>
    </xf>
    <xf numFmtId="170" fontId="30" fillId="2" borderId="9" xfId="4" applyNumberFormat="1" applyFont="1" applyFill="1" applyBorder="1"/>
    <xf numFmtId="0" fontId="89" fillId="0" borderId="0" xfId="0" applyFont="1"/>
    <xf numFmtId="0" fontId="24" fillId="0" borderId="0" xfId="2"/>
    <xf numFmtId="0" fontId="31" fillId="0" borderId="0" xfId="2" applyFont="1" applyAlignment="1">
      <alignment horizontal="left"/>
    </xf>
    <xf numFmtId="0" fontId="31" fillId="0" borderId="0" xfId="2" applyFont="1"/>
    <xf numFmtId="0" fontId="31" fillId="0" borderId="0" xfId="2" applyFont="1" applyAlignment="1">
      <alignment vertical="top" wrapText="1"/>
    </xf>
    <xf numFmtId="0" fontId="90" fillId="6" borderId="14" xfId="115" applyFont="1" applyFill="1" applyBorder="1" applyAlignment="1">
      <alignment horizontal="center" vertical="center" wrapText="1"/>
    </xf>
    <xf numFmtId="0" fontId="80" fillId="0" borderId="0" xfId="2" applyFont="1"/>
    <xf numFmtId="0" fontId="79" fillId="0" borderId="0" xfId="2" applyFont="1" applyAlignment="1">
      <alignment vertical="top" wrapText="1"/>
    </xf>
    <xf numFmtId="0" fontId="91" fillId="9" borderId="84" xfId="115" applyFont="1" applyFill="1" applyBorder="1" applyAlignment="1">
      <alignment horizontal="center" vertical="top"/>
    </xf>
    <xf numFmtId="0" fontId="24" fillId="0" borderId="0" xfId="2" applyAlignment="1">
      <alignment horizontal="left"/>
    </xf>
    <xf numFmtId="0" fontId="91" fillId="9" borderId="85" xfId="115" applyFont="1" applyFill="1" applyBorder="1" applyAlignment="1">
      <alignment horizontal="center" vertical="top"/>
    </xf>
    <xf numFmtId="0" fontId="35" fillId="4" borderId="37" xfId="3" applyFont="1" applyFill="1" applyBorder="1" applyAlignment="1">
      <alignment horizontal="center"/>
    </xf>
    <xf numFmtId="0" fontId="35" fillId="4" borderId="10" xfId="3" applyFont="1" applyFill="1" applyBorder="1" applyAlignment="1">
      <alignment horizontal="center"/>
    </xf>
    <xf numFmtId="10" fontId="35" fillId="4" borderId="10" xfId="9" applyNumberFormat="1" applyFont="1" applyFill="1" applyBorder="1"/>
    <xf numFmtId="0" fontId="35" fillId="4" borderId="70" xfId="3" applyFont="1" applyFill="1" applyBorder="1" applyAlignment="1">
      <alignment horizontal="center"/>
    </xf>
    <xf numFmtId="166" fontId="24" fillId="10" borderId="1" xfId="84" applyNumberFormat="1" applyFont="1" applyFill="1" applyBorder="1"/>
    <xf numFmtId="166" fontId="24" fillId="10" borderId="10" xfId="84" applyNumberFormat="1" applyFont="1" applyFill="1" applyBorder="1"/>
    <xf numFmtId="166" fontId="24" fillId="10" borderId="70" xfId="84" applyNumberFormat="1" applyFont="1" applyFill="1" applyBorder="1"/>
    <xf numFmtId="166" fontId="24" fillId="10" borderId="0" xfId="84" applyNumberFormat="1" applyFont="1" applyFill="1" applyBorder="1"/>
    <xf numFmtId="166" fontId="24" fillId="10" borderId="30" xfId="84" applyNumberFormat="1" applyFont="1" applyFill="1" applyBorder="1"/>
    <xf numFmtId="166" fontId="24" fillId="10" borderId="54" xfId="84" applyNumberFormat="1" applyFont="1" applyFill="1" applyBorder="1"/>
    <xf numFmtId="166" fontId="24" fillId="10" borderId="56" xfId="84" applyNumberFormat="1" applyFont="1" applyFill="1" applyBorder="1"/>
    <xf numFmtId="166" fontId="24" fillId="4" borderId="28" xfId="84" applyNumberFormat="1" applyFont="1" applyFill="1" applyBorder="1"/>
    <xf numFmtId="166" fontId="24" fillId="4" borderId="27" xfId="84" applyNumberFormat="1" applyFont="1" applyFill="1" applyBorder="1"/>
    <xf numFmtId="39" fontId="34" fillId="10" borderId="9" xfId="2" applyNumberFormat="1" applyFont="1" applyFill="1" applyBorder="1"/>
    <xf numFmtId="166" fontId="24" fillId="4" borderId="30" xfId="12" applyNumberFormat="1" applyFont="1" applyFill="1" applyBorder="1" applyProtection="1"/>
    <xf numFmtId="166" fontId="24" fillId="4" borderId="62" xfId="12" applyNumberFormat="1" applyFont="1" applyFill="1" applyBorder="1" applyProtection="1"/>
    <xf numFmtId="166" fontId="24" fillId="4" borderId="63" xfId="12" applyNumberFormat="1" applyFont="1" applyFill="1" applyBorder="1" applyProtection="1"/>
    <xf numFmtId="171" fontId="24" fillId="4" borderId="13" xfId="1" applyNumberFormat="1" applyFont="1" applyFill="1" applyBorder="1" applyAlignment="1" applyProtection="1">
      <alignment horizontal="center"/>
    </xf>
    <xf numFmtId="166" fontId="34" fillId="4" borderId="28" xfId="12" applyNumberFormat="1" applyFont="1" applyFill="1" applyBorder="1" applyProtection="1"/>
    <xf numFmtId="166" fontId="34" fillId="4" borderId="27" xfId="12" applyNumberFormat="1" applyFont="1" applyFill="1" applyBorder="1" applyProtection="1"/>
    <xf numFmtId="166" fontId="24" fillId="4" borderId="0" xfId="12" applyNumberFormat="1" applyFont="1" applyFill="1" applyBorder="1"/>
    <xf numFmtId="0" fontId="83" fillId="0" borderId="0" xfId="79"/>
    <xf numFmtId="170" fontId="85" fillId="4" borderId="0" xfId="9" applyNumberFormat="1" applyFont="1" applyFill="1" applyBorder="1" applyAlignment="1">
      <alignment horizontal="center"/>
    </xf>
    <xf numFmtId="9" fontId="28" fillId="4" borderId="0" xfId="9" applyFont="1" applyFill="1" applyBorder="1"/>
    <xf numFmtId="0" fontId="18" fillId="4" borderId="0" xfId="4" applyFill="1"/>
    <xf numFmtId="0" fontId="41" fillId="4" borderId="0" xfId="3" applyFont="1" applyFill="1"/>
    <xf numFmtId="0" fontId="24" fillId="4" borderId="0" xfId="3" applyFill="1"/>
    <xf numFmtId="0" fontId="29" fillId="4" borderId="0" xfId="3" applyFont="1" applyFill="1"/>
    <xf numFmtId="0" fontId="32" fillId="4" borderId="0" xfId="3" applyFont="1" applyFill="1" applyAlignment="1">
      <alignment horizontal="center" vertical="center"/>
    </xf>
    <xf numFmtId="0" fontId="29" fillId="4" borderId="0" xfId="3" applyFont="1" applyFill="1" applyAlignment="1">
      <alignment wrapText="1"/>
    </xf>
    <xf numFmtId="43" fontId="30" fillId="4" borderId="0" xfId="5" quotePrefix="1" applyFont="1" applyFill="1" applyBorder="1"/>
    <xf numFmtId="0" fontId="34" fillId="4" borderId="25" xfId="7" applyFill="1" applyBorder="1" applyAlignment="1">
      <alignment horizontal="left" wrapText="1"/>
    </xf>
    <xf numFmtId="43" fontId="30" fillId="4" borderId="14" xfId="5" quotePrefix="1" applyFont="1" applyFill="1" applyBorder="1"/>
    <xf numFmtId="0" fontId="34" fillId="4" borderId="23" xfId="7" applyFill="1" applyBorder="1" applyAlignment="1">
      <alignment horizontal="left" wrapText="1"/>
    </xf>
    <xf numFmtId="43" fontId="30" fillId="4" borderId="12" xfId="5" quotePrefix="1" applyFont="1" applyFill="1" applyBorder="1"/>
    <xf numFmtId="0" fontId="24" fillId="4" borderId="23" xfId="3" applyFill="1" applyBorder="1" applyAlignment="1">
      <alignment horizontal="center"/>
    </xf>
    <xf numFmtId="0" fontId="24" fillId="4" borderId="23" xfId="3" applyFill="1" applyBorder="1" applyAlignment="1">
      <alignment horizontal="left"/>
    </xf>
    <xf numFmtId="0" fontId="24" fillId="4" borderId="21" xfId="3" applyFill="1" applyBorder="1" applyAlignment="1">
      <alignment horizontal="center"/>
    </xf>
    <xf numFmtId="0" fontId="24" fillId="4" borderId="21" xfId="3" applyFill="1" applyBorder="1" applyAlignment="1">
      <alignment horizontal="left"/>
    </xf>
    <xf numFmtId="43" fontId="30" fillId="4" borderId="17" xfId="5" quotePrefix="1" applyFont="1" applyFill="1" applyBorder="1"/>
    <xf numFmtId="0" fontId="24" fillId="4" borderId="0" xfId="3" applyFill="1" applyAlignment="1">
      <alignment horizontal="center"/>
    </xf>
    <xf numFmtId="0" fontId="24" fillId="4" borderId="0" xfId="3" applyFill="1" applyAlignment="1">
      <alignment horizontal="left"/>
    </xf>
    <xf numFmtId="2" fontId="24" fillId="4" borderId="0" xfId="3" applyNumberFormat="1" applyFill="1" applyAlignment="1">
      <alignment horizontal="center"/>
    </xf>
    <xf numFmtId="164" fontId="34" fillId="4" borderId="0" xfId="7" applyNumberFormat="1" applyFill="1" applyAlignment="1">
      <alignment horizontal="right" wrapText="1"/>
    </xf>
    <xf numFmtId="0" fontId="24" fillId="4" borderId="0" xfId="3" applyFill="1" applyAlignment="1">
      <alignment horizontal="left" wrapText="1"/>
    </xf>
    <xf numFmtId="0" fontId="24" fillId="4" borderId="9" xfId="3" quotePrefix="1" applyFill="1" applyBorder="1" applyAlignment="1">
      <alignment horizontal="center"/>
    </xf>
    <xf numFmtId="43" fontId="30" fillId="4" borderId="9" xfId="5" quotePrefix="1" applyFont="1" applyFill="1" applyBorder="1"/>
    <xf numFmtId="43" fontId="33" fillId="4" borderId="9" xfId="5" applyFont="1" applyFill="1" applyBorder="1" applyAlignment="1">
      <alignment horizontal="right"/>
    </xf>
    <xf numFmtId="44" fontId="24" fillId="4" borderId="0" xfId="3" applyNumberFormat="1" applyFill="1" applyAlignment="1">
      <alignment horizontal="center"/>
    </xf>
    <xf numFmtId="0" fontId="31" fillId="4" borderId="0" xfId="3" applyFont="1" applyFill="1"/>
    <xf numFmtId="0" fontId="31" fillId="4" borderId="0" xfId="3" applyFont="1" applyFill="1" applyAlignment="1">
      <alignment horizontal="right"/>
    </xf>
    <xf numFmtId="164" fontId="31" fillId="4" borderId="0" xfId="3" applyNumberFormat="1" applyFont="1" applyFill="1"/>
    <xf numFmtId="164" fontId="24" fillId="4" borderId="0" xfId="3" applyNumberFormat="1" applyFill="1"/>
    <xf numFmtId="17" fontId="18" fillId="4" borderId="0" xfId="4" applyNumberFormat="1" applyFill="1"/>
    <xf numFmtId="2" fontId="18" fillId="4" borderId="0" xfId="4" applyNumberFormat="1" applyFill="1"/>
    <xf numFmtId="0" fontId="31" fillId="4" borderId="1" xfId="4" applyFont="1" applyFill="1" applyBorder="1"/>
    <xf numFmtId="0" fontId="94" fillId="0" borderId="0" xfId="0" applyFont="1" applyAlignment="1">
      <alignment vertical="center"/>
    </xf>
    <xf numFmtId="0" fontId="95" fillId="0" borderId="0" xfId="0" applyFont="1" applyAlignment="1">
      <alignment vertical="center"/>
    </xf>
    <xf numFmtId="0" fontId="96" fillId="0" borderId="0" xfId="0" applyFont="1" applyAlignment="1">
      <alignment vertical="center"/>
    </xf>
    <xf numFmtId="0" fontId="97" fillId="0" borderId="0" xfId="0" applyFont="1" applyAlignment="1">
      <alignment vertical="center"/>
    </xf>
    <xf numFmtId="0" fontId="23" fillId="0" borderId="0" xfId="0" applyFont="1" applyAlignment="1">
      <alignment vertical="center"/>
    </xf>
    <xf numFmtId="0" fontId="98" fillId="0" borderId="0" xfId="0" applyFont="1" applyAlignment="1">
      <alignment horizontal="left" vertical="center" indent="5"/>
    </xf>
    <xf numFmtId="0" fontId="98" fillId="0" borderId="0" xfId="0" applyFont="1" applyAlignment="1">
      <alignment horizontal="left" vertical="center" indent="10"/>
    </xf>
    <xf numFmtId="0" fontId="95" fillId="0" borderId="0" xfId="0" applyFont="1" applyAlignment="1">
      <alignment vertical="center" wrapText="1"/>
    </xf>
    <xf numFmtId="0" fontId="98" fillId="0" borderId="0" xfId="0" applyFont="1" applyAlignment="1">
      <alignment horizontal="left" vertical="center" wrapText="1" indent="5"/>
    </xf>
    <xf numFmtId="0" fontId="98" fillId="0" borderId="0" xfId="0" applyFont="1" applyAlignment="1">
      <alignment horizontal="left" vertical="center" wrapText="1" indent="10"/>
    </xf>
    <xf numFmtId="0" fontId="23" fillId="0" borderId="87" xfId="0" applyFont="1" applyBorder="1" applyAlignment="1">
      <alignment vertical="center"/>
    </xf>
    <xf numFmtId="0" fontId="20" fillId="0" borderId="82" xfId="0" applyFont="1" applyBorder="1" applyAlignment="1">
      <alignment vertical="center" wrapText="1"/>
    </xf>
    <xf numFmtId="0" fontId="23" fillId="0" borderId="82" xfId="0" applyFont="1" applyBorder="1" applyAlignment="1">
      <alignment vertical="center"/>
    </xf>
    <xf numFmtId="0" fontId="0" fillId="0" borderId="82" xfId="0" applyBorder="1" applyAlignment="1">
      <alignment vertical="center"/>
    </xf>
    <xf numFmtId="0" fontId="23" fillId="0" borderId="81" xfId="0" applyFont="1" applyBorder="1" applyAlignment="1">
      <alignment vertical="center"/>
    </xf>
    <xf numFmtId="0" fontId="100" fillId="0" borderId="0" xfId="0" applyFont="1"/>
    <xf numFmtId="0" fontId="101" fillId="44" borderId="0" xfId="0" applyFont="1" applyFill="1"/>
    <xf numFmtId="0" fontId="19" fillId="0" borderId="0" xfId="0" applyFont="1"/>
    <xf numFmtId="37" fontId="59" fillId="4" borderId="0" xfId="2" applyNumberFormat="1" applyFont="1" applyFill="1"/>
    <xf numFmtId="0" fontId="12" fillId="0" borderId="0" xfId="123"/>
    <xf numFmtId="0" fontId="0" fillId="0" borderId="8" xfId="0" applyBorder="1"/>
    <xf numFmtId="0" fontId="0" fillId="0" borderId="30" xfId="0" applyBorder="1"/>
    <xf numFmtId="0" fontId="89" fillId="0" borderId="8" xfId="0" applyFont="1" applyBorder="1"/>
    <xf numFmtId="0" fontId="0" fillId="0" borderId="29" xfId="0" applyBorder="1"/>
    <xf numFmtId="0" fontId="0" fillId="0" borderId="28" xfId="0" applyBorder="1"/>
    <xf numFmtId="0" fontId="0" fillId="0" borderId="27" xfId="0" applyBorder="1"/>
    <xf numFmtId="0" fontId="83" fillId="0" borderId="0" xfId="79" applyBorder="1"/>
    <xf numFmtId="0" fontId="28" fillId="2" borderId="1" xfId="3" applyFont="1" applyFill="1" applyBorder="1"/>
    <xf numFmtId="0" fontId="10" fillId="0" borderId="0" xfId="127"/>
    <xf numFmtId="37" fontId="54" fillId="4" borderId="0" xfId="13" applyFont="1" applyFill="1"/>
    <xf numFmtId="37" fontId="24" fillId="4" borderId="0" xfId="13" applyFill="1"/>
    <xf numFmtId="2" fontId="24" fillId="4" borderId="0" xfId="13" applyNumberFormat="1" applyFill="1"/>
    <xf numFmtId="165" fontId="60" fillId="4" borderId="0" xfId="0" applyNumberFormat="1" applyFont="1" applyFill="1"/>
    <xf numFmtId="37" fontId="24" fillId="0" borderId="0" xfId="2" applyNumberFormat="1"/>
    <xf numFmtId="37" fontId="21" fillId="0" borderId="0" xfId="2" applyNumberFormat="1" applyFont="1"/>
    <xf numFmtId="37" fontId="24" fillId="4" borderId="0" xfId="13" applyFill="1" applyAlignment="1">
      <alignment horizontal="left"/>
    </xf>
    <xf numFmtId="37" fontId="26" fillId="4" borderId="0" xfId="13" applyFont="1" applyFill="1"/>
    <xf numFmtId="37" fontId="31" fillId="4" borderId="0" xfId="13" applyFont="1" applyFill="1"/>
    <xf numFmtId="37" fontId="31" fillId="2" borderId="0" xfId="13" applyFont="1" applyFill="1"/>
    <xf numFmtId="37" fontId="24" fillId="2" borderId="0" xfId="13" applyFill="1"/>
    <xf numFmtId="37" fontId="34" fillId="6" borderId="1" xfId="2" applyNumberFormat="1" applyFont="1" applyFill="1" applyBorder="1" applyAlignment="1">
      <alignment horizontal="center"/>
    </xf>
    <xf numFmtId="37" fontId="34" fillId="6" borderId="48" xfId="2" applyNumberFormat="1" applyFont="1" applyFill="1" applyBorder="1" applyAlignment="1">
      <alignment horizontal="center"/>
    </xf>
    <xf numFmtId="37" fontId="34" fillId="4" borderId="0" xfId="2" applyNumberFormat="1" applyFont="1" applyFill="1" applyAlignment="1">
      <alignment horizontal="center"/>
    </xf>
    <xf numFmtId="37" fontId="34" fillId="6" borderId="1" xfId="2" applyNumberFormat="1" applyFont="1" applyFill="1" applyBorder="1" applyAlignment="1">
      <alignment horizontal="center" wrapText="1"/>
    </xf>
    <xf numFmtId="37" fontId="24" fillId="6" borderId="1" xfId="13" applyFill="1" applyBorder="1" applyAlignment="1">
      <alignment horizontal="center" wrapText="1"/>
    </xf>
    <xf numFmtId="37" fontId="24" fillId="4" borderId="49" xfId="2" applyNumberFormat="1" applyFill="1" applyBorder="1" applyAlignment="1">
      <alignment horizontal="left"/>
    </xf>
    <xf numFmtId="37" fontId="24" fillId="10" borderId="1" xfId="13" applyFill="1" applyBorder="1" applyAlignment="1">
      <alignment horizontal="center"/>
    </xf>
    <xf numFmtId="37" fontId="24" fillId="4" borderId="8" xfId="2" applyNumberFormat="1" applyFill="1" applyBorder="1" applyAlignment="1">
      <alignment horizontal="left"/>
    </xf>
    <xf numFmtId="2" fontId="34" fillId="4" borderId="0" xfId="2" quotePrefix="1" applyNumberFormat="1" applyFont="1" applyFill="1" applyAlignment="1">
      <alignment horizontal="center"/>
    </xf>
    <xf numFmtId="168" fontId="34" fillId="10" borderId="0" xfId="2" applyNumberFormat="1" applyFont="1" applyFill="1"/>
    <xf numFmtId="37" fontId="24" fillId="10" borderId="13" xfId="2" applyNumberFormat="1" applyFill="1" applyBorder="1"/>
    <xf numFmtId="37" fontId="24" fillId="10" borderId="22" xfId="2" applyNumberFormat="1" applyFill="1" applyBorder="1"/>
    <xf numFmtId="0" fontId="24" fillId="10" borderId="1" xfId="2" applyFill="1" applyBorder="1" applyAlignment="1">
      <alignment horizontal="center"/>
    </xf>
    <xf numFmtId="37" fontId="24" fillId="4" borderId="47" xfId="2" applyNumberFormat="1" applyFill="1" applyBorder="1" applyAlignment="1">
      <alignment horizontal="left"/>
    </xf>
    <xf numFmtId="37" fontId="24" fillId="10" borderId="51" xfId="2" applyNumberFormat="1" applyFill="1" applyBorder="1"/>
    <xf numFmtId="37" fontId="34" fillId="4" borderId="0" xfId="2" quotePrefix="1" applyNumberFormat="1" applyFont="1" applyFill="1" applyAlignment="1">
      <alignment horizontal="center"/>
    </xf>
    <xf numFmtId="167" fontId="34" fillId="4" borderId="0" xfId="2" applyNumberFormat="1" applyFont="1" applyFill="1" applyAlignment="1">
      <alignment horizontal="center"/>
    </xf>
    <xf numFmtId="37" fontId="34" fillId="10" borderId="0" xfId="2" applyNumberFormat="1" applyFont="1" applyFill="1"/>
    <xf numFmtId="37" fontId="24" fillId="10" borderId="30" xfId="2" applyNumberFormat="1" applyFill="1" applyBorder="1"/>
    <xf numFmtId="10" fontId="24" fillId="4" borderId="0" xfId="13" applyNumberFormat="1" applyFill="1"/>
    <xf numFmtId="37" fontId="24" fillId="4" borderId="0" xfId="13" applyFill="1" applyAlignment="1">
      <alignment horizontal="right"/>
    </xf>
    <xf numFmtId="37" fontId="24" fillId="4" borderId="53" xfId="2" applyNumberFormat="1" applyFill="1" applyBorder="1" applyAlignment="1">
      <alignment horizontal="left"/>
    </xf>
    <xf numFmtId="37" fontId="24" fillId="10" borderId="55" xfId="2" applyNumberFormat="1" applyFill="1" applyBorder="1"/>
    <xf numFmtId="37" fontId="24" fillId="10" borderId="56" xfId="2" applyNumberFormat="1" applyFill="1" applyBorder="1"/>
    <xf numFmtId="37" fontId="24" fillId="4" borderId="57" xfId="13" applyFill="1" applyBorder="1"/>
    <xf numFmtId="167" fontId="34" fillId="4" borderId="58" xfId="2" applyNumberFormat="1" applyFont="1" applyFill="1" applyBorder="1"/>
    <xf numFmtId="37" fontId="24" fillId="4" borderId="59" xfId="2" applyNumberFormat="1" applyFill="1" applyBorder="1"/>
    <xf numFmtId="37" fontId="24" fillId="4" borderId="60" xfId="2" applyNumberFormat="1" applyFill="1" applyBorder="1"/>
    <xf numFmtId="37" fontId="62" fillId="4" borderId="0" xfId="13" applyFont="1" applyFill="1"/>
    <xf numFmtId="37" fontId="24" fillId="4" borderId="68" xfId="2" applyNumberFormat="1" applyFill="1" applyBorder="1" applyAlignment="1">
      <alignment horizontal="left"/>
    </xf>
    <xf numFmtId="37" fontId="24" fillId="4" borderId="69" xfId="2" applyNumberFormat="1" applyFill="1" applyBorder="1"/>
    <xf numFmtId="2" fontId="24" fillId="4" borderId="44" xfId="2" applyNumberFormat="1" applyFill="1" applyBorder="1" applyAlignment="1">
      <alignment horizontal="center"/>
    </xf>
    <xf numFmtId="37" fontId="24" fillId="4" borderId="10" xfId="2" applyNumberFormat="1" applyFill="1" applyBorder="1"/>
    <xf numFmtId="37" fontId="24" fillId="4" borderId="70" xfId="2" applyNumberFormat="1" applyFill="1" applyBorder="1"/>
    <xf numFmtId="37" fontId="24" fillId="4" borderId="0" xfId="2" applyNumberFormat="1" applyFill="1" applyAlignment="1">
      <alignment horizontal="right"/>
    </xf>
    <xf numFmtId="1" fontId="24" fillId="4" borderId="13" xfId="2" applyNumberFormat="1" applyFill="1" applyBorder="1" applyAlignment="1">
      <alignment horizontal="center"/>
    </xf>
    <xf numFmtId="37" fontId="24" fillId="4" borderId="30" xfId="2" applyNumberFormat="1" applyFill="1" applyBorder="1"/>
    <xf numFmtId="37" fontId="24" fillId="4" borderId="54" xfId="2" applyNumberFormat="1" applyFill="1" applyBorder="1" applyAlignment="1">
      <alignment horizontal="left"/>
    </xf>
    <xf numFmtId="37" fontId="24" fillId="4" borderId="54" xfId="2" applyNumberFormat="1" applyFill="1" applyBorder="1" applyAlignment="1">
      <alignment horizontal="right"/>
    </xf>
    <xf numFmtId="37" fontId="24" fillId="4" borderId="54" xfId="2" applyNumberFormat="1" applyFill="1" applyBorder="1"/>
    <xf numFmtId="37" fontId="24" fillId="4" borderId="56" xfId="2" applyNumberFormat="1" applyFill="1" applyBorder="1"/>
    <xf numFmtId="37" fontId="24" fillId="0" borderId="71" xfId="2" applyNumberFormat="1" applyBorder="1" applyAlignment="1">
      <alignment horizontal="left"/>
    </xf>
    <xf numFmtId="2" fontId="24" fillId="0" borderId="71" xfId="2" applyNumberFormat="1" applyBorder="1" applyAlignment="1">
      <alignment horizontal="left"/>
    </xf>
    <xf numFmtId="37" fontId="24" fillId="4" borderId="71" xfId="2" applyNumberFormat="1" applyFill="1" applyBorder="1" applyAlignment="1">
      <alignment horizontal="left"/>
    </xf>
    <xf numFmtId="37" fontId="24" fillId="4" borderId="71" xfId="2" applyNumberFormat="1" applyFill="1" applyBorder="1"/>
    <xf numFmtId="37" fontId="24" fillId="4" borderId="29" xfId="2" applyNumberFormat="1" applyFill="1" applyBorder="1" applyAlignment="1">
      <alignment horizontal="right"/>
    </xf>
    <xf numFmtId="2" fontId="24" fillId="4" borderId="28" xfId="2" applyNumberFormat="1" applyFill="1" applyBorder="1"/>
    <xf numFmtId="37" fontId="34" fillId="4" borderId="0" xfId="13" applyFont="1" applyFill="1"/>
    <xf numFmtId="169" fontId="24" fillId="4" borderId="0" xfId="11" applyNumberFormat="1" applyFont="1" applyFill="1"/>
    <xf numFmtId="37" fontId="31" fillId="4" borderId="0" xfId="2" applyNumberFormat="1" applyFont="1" applyFill="1" applyAlignment="1">
      <alignment horizontal="right"/>
    </xf>
    <xf numFmtId="37" fontId="56" fillId="4" borderId="0" xfId="13" applyFont="1" applyFill="1"/>
    <xf numFmtId="2" fontId="24" fillId="4" borderId="0" xfId="13" applyNumberFormat="1" applyFill="1" applyAlignment="1">
      <alignment horizontal="left"/>
    </xf>
    <xf numFmtId="37" fontId="24" fillId="10" borderId="0" xfId="13" applyFill="1" applyAlignment="1">
      <alignment horizontal="left"/>
    </xf>
    <xf numFmtId="169" fontId="24" fillId="10" borderId="0" xfId="11" applyNumberFormat="1" applyFont="1" applyFill="1"/>
    <xf numFmtId="0" fontId="18" fillId="4" borderId="0" xfId="4" applyFill="1" applyAlignment="1">
      <alignment horizontal="left" wrapText="1"/>
    </xf>
    <xf numFmtId="0" fontId="9" fillId="0" borderId="0" xfId="132" applyAlignment="1">
      <alignment horizontal="left"/>
    </xf>
    <xf numFmtId="0" fontId="9" fillId="0" borderId="0" xfId="132"/>
    <xf numFmtId="0" fontId="9" fillId="6" borderId="0" xfId="132" applyFill="1"/>
    <xf numFmtId="43" fontId="9" fillId="0" borderId="0" xfId="134" applyFont="1"/>
    <xf numFmtId="0" fontId="9" fillId="42" borderId="0" xfId="132" applyFill="1"/>
    <xf numFmtId="165" fontId="61" fillId="4" borderId="0" xfId="0" applyNumberFormat="1" applyFont="1" applyFill="1"/>
    <xf numFmtId="37" fontId="24" fillId="10" borderId="14" xfId="2" applyNumberFormat="1" applyFill="1" applyBorder="1"/>
    <xf numFmtId="166" fontId="24" fillId="4" borderId="14" xfId="8" applyNumberFormat="1" applyFont="1" applyFill="1" applyBorder="1" applyProtection="1"/>
    <xf numFmtId="49" fontId="24" fillId="10" borderId="1" xfId="13" applyNumberFormat="1" applyFill="1" applyBorder="1" applyAlignment="1">
      <alignment horizontal="center"/>
    </xf>
    <xf numFmtId="37" fontId="24" fillId="10" borderId="1" xfId="13" applyFill="1" applyBorder="1" applyAlignment="1">
      <alignment horizontal="left"/>
    </xf>
    <xf numFmtId="39" fontId="34" fillId="10" borderId="0" xfId="2" applyNumberFormat="1" applyFont="1" applyFill="1"/>
    <xf numFmtId="37" fontId="24" fillId="10" borderId="12" xfId="2" applyNumberFormat="1" applyFill="1" applyBorder="1"/>
    <xf numFmtId="166" fontId="24" fillId="4" borderId="12" xfId="12" applyNumberFormat="1" applyFont="1" applyFill="1" applyBorder="1" applyProtection="1"/>
    <xf numFmtId="37" fontId="24" fillId="10" borderId="11" xfId="2" applyNumberFormat="1" applyFill="1" applyBorder="1"/>
    <xf numFmtId="166" fontId="24" fillId="4" borderId="11" xfId="12" applyNumberFormat="1" applyFont="1" applyFill="1" applyBorder="1" applyProtection="1"/>
    <xf numFmtId="166" fontId="24" fillId="4" borderId="52" xfId="12" applyNumberFormat="1" applyFont="1" applyFill="1" applyBorder="1" applyProtection="1"/>
    <xf numFmtId="0" fontId="8" fillId="0" borderId="0" xfId="132" applyFont="1" applyAlignment="1">
      <alignment horizontal="left"/>
    </xf>
    <xf numFmtId="43" fontId="8" fillId="0" borderId="0" xfId="134" applyFont="1"/>
    <xf numFmtId="0" fontId="0" fillId="42" borderId="0" xfId="0" applyFill="1"/>
    <xf numFmtId="0" fontId="8" fillId="0" borderId="0" xfId="132" applyFont="1"/>
    <xf numFmtId="0" fontId="0" fillId="0" borderId="0" xfId="132" applyFont="1" applyAlignment="1">
      <alignment horizontal="left"/>
    </xf>
    <xf numFmtId="0" fontId="0" fillId="0" borderId="0" xfId="132" applyFont="1"/>
    <xf numFmtId="43" fontId="8" fillId="0" borderId="0" xfId="134" applyFont="1" applyFill="1"/>
    <xf numFmtId="0" fontId="0" fillId="0" borderId="0" xfId="0" applyAlignment="1">
      <alignment vertical="center" wrapText="1"/>
    </xf>
    <xf numFmtId="0" fontId="0" fillId="0" borderId="0" xfId="0" applyAlignment="1">
      <alignment horizontal="left" vertical="center" wrapText="1"/>
    </xf>
    <xf numFmtId="44" fontId="0" fillId="0" borderId="0" xfId="135" applyFont="1" applyFill="1" applyBorder="1" applyAlignment="1" applyProtection="1">
      <alignment vertical="center"/>
    </xf>
    <xf numFmtId="43" fontId="8" fillId="0" borderId="0" xfId="134" applyFont="1" applyBorder="1"/>
    <xf numFmtId="44" fontId="0" fillId="0" borderId="0" xfId="0" applyNumberFormat="1" applyAlignment="1">
      <alignment vertical="center"/>
    </xf>
    <xf numFmtId="0" fontId="7" fillId="0" borderId="0" xfId="136"/>
    <xf numFmtId="0" fontId="98" fillId="0" borderId="0" xfId="0" applyFont="1" applyAlignment="1">
      <alignment horizontal="left" vertical="top" wrapText="1" indent="5"/>
    </xf>
    <xf numFmtId="0" fontId="89" fillId="0" borderId="0" xfId="83" applyFont="1"/>
    <xf numFmtId="0" fontId="20" fillId="0" borderId="0" xfId="83"/>
    <xf numFmtId="0" fontId="6" fillId="0" borderId="14" xfId="137" applyBorder="1" applyAlignment="1">
      <alignment horizontal="center"/>
    </xf>
    <xf numFmtId="0" fontId="104" fillId="0" borderId="14" xfId="137" applyFont="1" applyBorder="1" applyAlignment="1">
      <alignment horizontal="center" wrapText="1"/>
    </xf>
    <xf numFmtId="0" fontId="104" fillId="5" borderId="14" xfId="137" applyFont="1" applyFill="1" applyBorder="1" applyAlignment="1">
      <alignment horizontal="center"/>
    </xf>
    <xf numFmtId="0" fontId="6" fillId="0" borderId="0" xfId="137"/>
    <xf numFmtId="0" fontId="81" fillId="45" borderId="16" xfId="67" applyFont="1" applyFill="1" applyBorder="1" applyAlignment="1">
      <alignment horizontal="center" vertical="center"/>
    </xf>
    <xf numFmtId="0" fontId="21" fillId="0" borderId="2" xfId="137" applyFont="1" applyBorder="1"/>
    <xf numFmtId="0" fontId="21" fillId="0" borderId="1" xfId="137" applyFont="1" applyBorder="1"/>
    <xf numFmtId="0" fontId="21" fillId="5" borderId="1" xfId="137" applyFont="1" applyFill="1" applyBorder="1"/>
    <xf numFmtId="0" fontId="103" fillId="0" borderId="1" xfId="137" applyFont="1" applyBorder="1" applyAlignment="1">
      <alignment horizontal="center"/>
    </xf>
    <xf numFmtId="0" fontId="81" fillId="45" borderId="1" xfId="67" applyFont="1" applyFill="1" applyBorder="1" applyAlignment="1">
      <alignment horizontal="center" vertical="center"/>
    </xf>
    <xf numFmtId="14" fontId="112" fillId="45" borderId="0" xfId="137" applyNumberFormat="1" applyFont="1" applyFill="1"/>
    <xf numFmtId="0" fontId="112" fillId="45" borderId="0" xfId="137" applyFont="1" applyFill="1"/>
    <xf numFmtId="0" fontId="112" fillId="45" borderId="0" xfId="137" applyFont="1" applyFill="1" applyAlignment="1">
      <alignment horizontal="center"/>
    </xf>
    <xf numFmtId="0" fontId="112" fillId="0" borderId="0" xfId="137" applyFont="1"/>
    <xf numFmtId="0" fontId="112" fillId="5" borderId="0" xfId="137" applyFont="1" applyFill="1"/>
    <xf numFmtId="0" fontId="6" fillId="45" borderId="0" xfId="137" applyFill="1"/>
    <xf numFmtId="14" fontId="6" fillId="45" borderId="0" xfId="137" applyNumberFormat="1" applyFill="1"/>
    <xf numFmtId="0" fontId="6" fillId="45" borderId="0" xfId="137" applyFill="1" applyAlignment="1">
      <alignment horizontal="center"/>
    </xf>
    <xf numFmtId="0" fontId="6" fillId="0" borderId="0" xfId="137" quotePrefix="1"/>
    <xf numFmtId="0" fontId="6" fillId="5" borderId="0" xfId="137" applyFill="1"/>
    <xf numFmtId="0" fontId="6" fillId="0" borderId="0" xfId="137" applyAlignment="1">
      <alignment horizontal="left"/>
    </xf>
    <xf numFmtId="0" fontId="105" fillId="0" borderId="0" xfId="137" applyFont="1" applyAlignment="1">
      <alignment wrapText="1"/>
    </xf>
    <xf numFmtId="0" fontId="104" fillId="0" borderId="0" xfId="137" applyFont="1"/>
    <xf numFmtId="0" fontId="81" fillId="45" borderId="89" xfId="67" applyFont="1" applyFill="1" applyBorder="1" applyAlignment="1">
      <alignment horizontal="center" vertical="center"/>
    </xf>
    <xf numFmtId="0" fontId="112" fillId="46" borderId="0" xfId="137" applyFont="1" applyFill="1"/>
    <xf numFmtId="0" fontId="6" fillId="46" borderId="0" xfId="137" applyFill="1"/>
    <xf numFmtId="0" fontId="75" fillId="0" borderId="0" xfId="137" applyFont="1"/>
    <xf numFmtId="49" fontId="21" fillId="0" borderId="2" xfId="137" applyNumberFormat="1" applyFont="1" applyBorder="1"/>
    <xf numFmtId="49" fontId="6" fillId="0" borderId="0" xfId="137" applyNumberFormat="1"/>
    <xf numFmtId="49" fontId="113" fillId="0" borderId="0" xfId="137" applyNumberFormat="1" applyFont="1" applyAlignment="1">
      <alignment vertical="center"/>
    </xf>
    <xf numFmtId="0" fontId="113" fillId="0" borderId="0" xfId="137" applyFont="1" applyAlignment="1">
      <alignment vertical="center"/>
    </xf>
    <xf numFmtId="49" fontId="102" fillId="0" borderId="0" xfId="137" applyNumberFormat="1" applyFont="1" applyAlignment="1">
      <alignment horizontal="left"/>
    </xf>
    <xf numFmtId="0" fontId="102" fillId="0" borderId="0" xfId="137" applyFont="1" applyAlignment="1">
      <alignment horizontal="left"/>
    </xf>
    <xf numFmtId="0" fontId="102" fillId="0" borderId="0" xfId="137" applyFont="1"/>
    <xf numFmtId="49" fontId="114" fillId="0" borderId="0" xfId="137" applyNumberFormat="1" applyFont="1"/>
    <xf numFmtId="0" fontId="114" fillId="0" borderId="0" xfId="137" applyFont="1"/>
    <xf numFmtId="49" fontId="102" fillId="0" borderId="0" xfId="137" applyNumberFormat="1" applyFont="1"/>
    <xf numFmtId="49" fontId="115" fillId="0" borderId="0" xfId="137" applyNumberFormat="1" applyFont="1"/>
    <xf numFmtId="0" fontId="115" fillId="0" borderId="0" xfId="137" applyFont="1"/>
    <xf numFmtId="49" fontId="6" fillId="0" borderId="0" xfId="137" applyNumberFormat="1" applyAlignment="1">
      <alignment vertical="top" wrapText="1"/>
    </xf>
    <xf numFmtId="49" fontId="6" fillId="0" borderId="0" xfId="137" applyNumberFormat="1" applyAlignment="1">
      <alignment horizontal="right"/>
    </xf>
    <xf numFmtId="49" fontId="6" fillId="0" borderId="0" xfId="137" applyNumberFormat="1" applyAlignment="1">
      <alignment wrapText="1"/>
    </xf>
    <xf numFmtId="0" fontId="104" fillId="5" borderId="88" xfId="137" applyFont="1" applyFill="1" applyBorder="1" applyAlignment="1">
      <alignment horizontal="center"/>
    </xf>
    <xf numFmtId="0" fontId="104" fillId="0" borderId="0" xfId="137" applyFont="1" applyAlignment="1">
      <alignment horizontal="center"/>
    </xf>
    <xf numFmtId="0" fontId="21" fillId="0" borderId="90" xfId="137" applyFont="1" applyBorder="1"/>
    <xf numFmtId="0" fontId="21" fillId="0" borderId="88" xfId="137" applyFont="1" applyBorder="1"/>
    <xf numFmtId="0" fontId="21" fillId="5" borderId="88" xfId="137" applyFont="1" applyFill="1" applyBorder="1"/>
    <xf numFmtId="0" fontId="104" fillId="5" borderId="88" xfId="137" applyFont="1" applyFill="1" applyBorder="1" applyAlignment="1">
      <alignment horizontal="center" wrapText="1"/>
    </xf>
    <xf numFmtId="0" fontId="81" fillId="45" borderId="91" xfId="67" applyFont="1" applyFill="1" applyBorder="1" applyAlignment="1">
      <alignment horizontal="center" vertical="center"/>
    </xf>
    <xf numFmtId="0" fontId="21" fillId="0" borderId="0" xfId="137" applyFont="1"/>
    <xf numFmtId="0" fontId="21" fillId="5" borderId="0" xfId="137" applyFont="1" applyFill="1"/>
    <xf numFmtId="0" fontId="81" fillId="45" borderId="3" xfId="67" applyFont="1" applyFill="1" applyBorder="1" applyAlignment="1">
      <alignment horizontal="center" vertical="center"/>
    </xf>
    <xf numFmtId="0" fontId="75" fillId="5" borderId="0" xfId="137" quotePrefix="1" applyFont="1" applyFill="1"/>
    <xf numFmtId="0" fontId="105" fillId="5" borderId="0" xfId="137" applyFont="1" applyFill="1"/>
    <xf numFmtId="0" fontId="6" fillId="0" borderId="0" xfId="137" applyAlignment="1">
      <alignment horizontal="center"/>
    </xf>
    <xf numFmtId="0" fontId="0" fillId="0" borderId="87" xfId="0" applyBorder="1"/>
    <xf numFmtId="0" fontId="0" fillId="0" borderId="82" xfId="0" applyBorder="1"/>
    <xf numFmtId="0" fontId="116" fillId="0" borderId="82" xfId="0" applyFont="1" applyBorder="1" applyAlignment="1">
      <alignment horizontal="center"/>
    </xf>
    <xf numFmtId="0" fontId="0" fillId="0" borderId="81" xfId="0" applyBorder="1"/>
    <xf numFmtId="0" fontId="116" fillId="0" borderId="82" xfId="0" quotePrefix="1" applyFont="1" applyBorder="1" applyAlignment="1">
      <alignment horizontal="right"/>
    </xf>
    <xf numFmtId="0" fontId="35" fillId="4" borderId="7" xfId="2" applyFont="1" applyFill="1" applyBorder="1"/>
    <xf numFmtId="0" fontId="35" fillId="4" borderId="6" xfId="2" applyFont="1" applyFill="1" applyBorder="1"/>
    <xf numFmtId="0" fontId="35" fillId="0" borderId="7" xfId="2" applyFont="1" applyBorder="1"/>
    <xf numFmtId="0" fontId="87" fillId="4" borderId="0" xfId="2" applyFont="1" applyFill="1" applyAlignment="1">
      <alignment horizontal="left" wrapText="1"/>
    </xf>
    <xf numFmtId="0" fontId="85" fillId="4" borderId="0" xfId="2" applyFont="1" applyFill="1" applyAlignment="1">
      <alignment wrapText="1"/>
    </xf>
    <xf numFmtId="0" fontId="26" fillId="4" borderId="0" xfId="2" applyFont="1" applyFill="1"/>
    <xf numFmtId="0" fontId="28" fillId="4" borderId="0" xfId="2" applyFont="1" applyFill="1" applyAlignment="1">
      <alignment horizontal="center"/>
    </xf>
    <xf numFmtId="9" fontId="28" fillId="4" borderId="0" xfId="2" applyNumberFormat="1" applyFont="1" applyFill="1"/>
    <xf numFmtId="0" fontId="26" fillId="4" borderId="0" xfId="2" applyFont="1" applyFill="1" applyAlignment="1">
      <alignment horizontal="left"/>
    </xf>
    <xf numFmtId="0" fontId="118" fillId="0" borderId="0" xfId="0" applyFont="1"/>
    <xf numFmtId="0" fontId="7" fillId="0" borderId="30" xfId="136" applyBorder="1"/>
    <xf numFmtId="0" fontId="7" fillId="0" borderId="8" xfId="136" applyBorder="1"/>
    <xf numFmtId="0" fontId="7" fillId="0" borderId="29" xfId="136" applyBorder="1"/>
    <xf numFmtId="0" fontId="7" fillId="0" borderId="28" xfId="136" applyBorder="1"/>
    <xf numFmtId="0" fontId="7" fillId="0" borderId="27" xfId="136" applyBorder="1"/>
    <xf numFmtId="0" fontId="0" fillId="0" borderId="70" xfId="0" applyBorder="1"/>
    <xf numFmtId="0" fontId="120" fillId="47" borderId="0" xfId="222" applyFont="1" applyFill="1" applyAlignment="1">
      <alignment horizontal="left"/>
    </xf>
    <xf numFmtId="0" fontId="121" fillId="0" borderId="0" xfId="222"/>
    <xf numFmtId="0" fontId="106" fillId="0" borderId="0" xfId="0" applyFont="1" applyAlignment="1">
      <alignment horizontal="left" vertical="center" wrapText="1" indent="10"/>
    </xf>
    <xf numFmtId="0" fontId="123" fillId="0" borderId="0" xfId="2" applyFont="1"/>
    <xf numFmtId="0" fontId="119" fillId="0" borderId="0" xfId="0" applyFont="1"/>
    <xf numFmtId="0" fontId="92" fillId="49" borderId="86" xfId="0" applyFont="1" applyFill="1" applyBorder="1" applyAlignment="1">
      <alignment horizontal="center" vertical="center"/>
    </xf>
    <xf numFmtId="0" fontId="92" fillId="49" borderId="5" xfId="0" applyFont="1" applyFill="1" applyBorder="1" applyAlignment="1">
      <alignment horizontal="center" vertical="center"/>
    </xf>
    <xf numFmtId="0" fontId="92" fillId="50" borderId="5" xfId="0" applyFont="1" applyFill="1" applyBorder="1" applyAlignment="1">
      <alignment horizontal="center" vertical="center" wrapText="1"/>
    </xf>
    <xf numFmtId="0" fontId="92" fillId="51" borderId="5" xfId="0" applyFont="1" applyFill="1" applyBorder="1" applyAlignment="1">
      <alignment horizontal="center" vertical="center" wrapText="1"/>
    </xf>
    <xf numFmtId="0" fontId="92" fillId="52" borderId="5" xfId="0" applyFont="1" applyFill="1" applyBorder="1" applyAlignment="1">
      <alignment horizontal="center" vertical="center" wrapText="1"/>
    </xf>
    <xf numFmtId="0" fontId="93" fillId="0" borderId="81" xfId="0" applyFont="1" applyBorder="1" applyAlignment="1">
      <alignment horizontal="center" vertical="center"/>
    </xf>
    <xf numFmtId="0" fontId="93" fillId="0" borderId="27" xfId="0" applyFont="1" applyBorder="1" applyAlignment="1">
      <alignment vertical="center"/>
    </xf>
    <xf numFmtId="0" fontId="93" fillId="0" borderId="27" xfId="0" applyFont="1" applyBorder="1" applyAlignment="1">
      <alignment vertical="center" wrapText="1"/>
    </xf>
    <xf numFmtId="0" fontId="93" fillId="0" borderId="0" xfId="0" applyFont="1" applyAlignment="1">
      <alignment vertical="center" wrapText="1"/>
    </xf>
    <xf numFmtId="0" fontId="117" fillId="0" borderId="81" xfId="0" applyFont="1" applyBorder="1" applyAlignment="1">
      <alignment horizontal="center" vertical="center"/>
    </xf>
    <xf numFmtId="0" fontId="23" fillId="0" borderId="0" xfId="0" applyFont="1"/>
    <xf numFmtId="0" fontId="0" fillId="0" borderId="37" xfId="0" applyBorder="1"/>
    <xf numFmtId="0" fontId="23" fillId="0" borderId="29" xfId="0" applyFont="1" applyBorder="1"/>
    <xf numFmtId="0" fontId="83" fillId="0" borderId="28" xfId="79" applyBorder="1"/>
    <xf numFmtId="0" fontId="117" fillId="0" borderId="0" xfId="0" applyFont="1"/>
    <xf numFmtId="0" fontId="21" fillId="0" borderId="88" xfId="0" applyFont="1" applyBorder="1" applyProtection="1">
      <protection locked="0"/>
    </xf>
    <xf numFmtId="0" fontId="112" fillId="0" borderId="0" xfId="0" applyFont="1" applyProtection="1">
      <protection locked="0"/>
    </xf>
    <xf numFmtId="0" fontId="0" fillId="0" borderId="0" xfId="0" applyProtection="1">
      <protection locked="0"/>
    </xf>
    <xf numFmtId="0" fontId="117" fillId="0" borderId="0" xfId="0" applyFont="1" applyAlignment="1">
      <alignment horizontal="left"/>
    </xf>
    <xf numFmtId="0" fontId="89" fillId="0" borderId="0" xfId="0" applyFont="1" applyAlignment="1">
      <alignment vertical="center" wrapText="1"/>
    </xf>
    <xf numFmtId="0" fontId="83" fillId="0" borderId="0" xfId="79" applyFill="1"/>
    <xf numFmtId="0" fontId="130" fillId="4" borderId="0" xfId="222" applyFont="1" applyFill="1"/>
    <xf numFmtId="0" fontId="121" fillId="4" borderId="0" xfId="222" applyFill="1"/>
    <xf numFmtId="0" fontId="131" fillId="4" borderId="0" xfId="222" applyFont="1" applyFill="1"/>
    <xf numFmtId="0" fontId="131" fillId="4" borderId="37" xfId="222" applyFont="1" applyFill="1" applyBorder="1"/>
    <xf numFmtId="0" fontId="121" fillId="4" borderId="10" xfId="222" applyFill="1" applyBorder="1"/>
    <xf numFmtId="0" fontId="121" fillId="4" borderId="70" xfId="222" applyFill="1" applyBorder="1"/>
    <xf numFmtId="49" fontId="122" fillId="47" borderId="8" xfId="222" applyNumberFormat="1" applyFont="1" applyFill="1" applyBorder="1" applyAlignment="1">
      <alignment horizontal="left" vertical="center"/>
    </xf>
    <xf numFmtId="49" fontId="122" fillId="53" borderId="0" xfId="222" applyNumberFormat="1" applyFont="1" applyFill="1" applyAlignment="1">
      <alignment horizontal="left" vertical="center"/>
    </xf>
    <xf numFmtId="0" fontId="120" fillId="47" borderId="30" xfId="222" applyFont="1" applyFill="1" applyBorder="1" applyAlignment="1">
      <alignment horizontal="left"/>
    </xf>
    <xf numFmtId="0" fontId="120" fillId="47" borderId="8" xfId="222" applyFont="1" applyFill="1" applyBorder="1" applyAlignment="1">
      <alignment horizontal="left"/>
    </xf>
    <xf numFmtId="49" fontId="121" fillId="47" borderId="8" xfId="222" applyNumberFormat="1" applyFill="1" applyBorder="1" applyAlignment="1">
      <alignment horizontal="left" vertical="top" wrapText="1"/>
    </xf>
    <xf numFmtId="49" fontId="121" fillId="47" borderId="0" xfId="222" applyNumberFormat="1" applyFill="1" applyAlignment="1">
      <alignment horizontal="left" vertical="top" wrapText="1"/>
    </xf>
    <xf numFmtId="49" fontId="120" fillId="47" borderId="8" xfId="222" applyNumberFormat="1" applyFont="1" applyFill="1" applyBorder="1" applyAlignment="1">
      <alignment horizontal="left" vertical="top"/>
    </xf>
    <xf numFmtId="49" fontId="132" fillId="53" borderId="0" xfId="222" applyNumberFormat="1" applyFont="1" applyFill="1" applyAlignment="1">
      <alignment horizontal="left" vertical="top" wrapText="1"/>
    </xf>
    <xf numFmtId="0" fontId="121" fillId="47" borderId="0" xfId="222" applyFill="1" applyAlignment="1">
      <alignment horizontal="left" vertical="top" wrapText="1"/>
    </xf>
    <xf numFmtId="0" fontId="120" fillId="47" borderId="8" xfId="222" applyFont="1" applyFill="1" applyBorder="1" applyAlignment="1">
      <alignment horizontal="left" vertical="top"/>
    </xf>
    <xf numFmtId="0" fontId="132" fillId="53" borderId="0" xfId="222" applyFont="1" applyFill="1" applyAlignment="1">
      <alignment horizontal="left" vertical="top" wrapText="1"/>
    </xf>
    <xf numFmtId="49" fontId="132" fillId="47" borderId="8" xfId="222" applyNumberFormat="1" applyFont="1" applyFill="1" applyBorder="1" applyAlignment="1">
      <alignment horizontal="left" vertical="top" wrapText="1"/>
    </xf>
    <xf numFmtId="0" fontId="120" fillId="47" borderId="29" xfId="222" applyFont="1" applyFill="1" applyBorder="1" applyAlignment="1">
      <alignment horizontal="left"/>
    </xf>
    <xf numFmtId="0" fontId="120" fillId="47" borderId="28" xfId="222" applyFont="1" applyFill="1" applyBorder="1" applyAlignment="1">
      <alignment horizontal="left"/>
    </xf>
    <xf numFmtId="0" fontId="120" fillId="47" borderId="27" xfId="222" applyFont="1" applyFill="1" applyBorder="1" applyAlignment="1">
      <alignment horizontal="left"/>
    </xf>
    <xf numFmtId="0" fontId="121" fillId="4" borderId="37" xfId="222" applyFill="1" applyBorder="1"/>
    <xf numFmtId="0" fontId="120" fillId="54" borderId="0" xfId="222" applyFont="1" applyFill="1" applyAlignment="1">
      <alignment horizontal="left"/>
    </xf>
    <xf numFmtId="49" fontId="122" fillId="53" borderId="8" xfId="222" applyNumberFormat="1" applyFont="1" applyFill="1" applyBorder="1" applyAlignment="1">
      <alignment horizontal="left" vertical="center"/>
    </xf>
    <xf numFmtId="0" fontId="24" fillId="2" borderId="0" xfId="222" applyFont="1" applyFill="1"/>
    <xf numFmtId="0" fontId="55" fillId="55" borderId="0" xfId="222" applyFont="1" applyFill="1" applyAlignment="1">
      <alignment horizontal="left"/>
    </xf>
    <xf numFmtId="49" fontId="121" fillId="47" borderId="8" xfId="222" applyNumberFormat="1" applyFill="1" applyBorder="1" applyAlignment="1">
      <alignment horizontal="left" vertical="center"/>
    </xf>
    <xf numFmtId="0" fontId="129" fillId="47" borderId="0" xfId="222" applyFont="1" applyFill="1" applyAlignment="1">
      <alignment horizontal="left"/>
    </xf>
    <xf numFmtId="0" fontId="133" fillId="54" borderId="0" xfId="222" applyFont="1" applyFill="1" applyAlignment="1">
      <alignment horizontal="left"/>
    </xf>
    <xf numFmtId="49" fontId="134" fillId="47" borderId="96" xfId="222" applyNumberFormat="1" applyFont="1" applyFill="1" applyBorder="1" applyAlignment="1">
      <alignment horizontal="left" wrapText="1"/>
    </xf>
    <xf numFmtId="0" fontId="128" fillId="47" borderId="95" xfId="222" applyFont="1" applyFill="1" applyBorder="1" applyAlignment="1">
      <alignment horizontal="center" wrapText="1"/>
    </xf>
    <xf numFmtId="49" fontId="135" fillId="47" borderId="95" xfId="222" applyNumberFormat="1" applyFont="1" applyFill="1" applyBorder="1" applyAlignment="1">
      <alignment horizontal="center" wrapText="1"/>
    </xf>
    <xf numFmtId="49" fontId="132" fillId="47" borderId="8" xfId="222" applyNumberFormat="1" applyFont="1" applyFill="1" applyBorder="1" applyAlignment="1">
      <alignment horizontal="left"/>
    </xf>
    <xf numFmtId="49" fontId="120" fillId="47" borderId="0" xfId="222" applyNumberFormat="1" applyFont="1" applyFill="1" applyAlignment="1">
      <alignment horizontal="right"/>
    </xf>
    <xf numFmtId="43" fontId="132" fillId="47" borderId="0" xfId="223" applyFont="1" applyFill="1" applyBorder="1" applyAlignment="1">
      <alignment horizontal="right"/>
    </xf>
    <xf numFmtId="49" fontId="136" fillId="47" borderId="8" xfId="222" applyNumberFormat="1" applyFont="1" applyFill="1" applyBorder="1" applyAlignment="1">
      <alignment horizontal="left"/>
    </xf>
    <xf numFmtId="49" fontId="136" fillId="47" borderId="97" xfId="222" applyNumberFormat="1" applyFont="1" applyFill="1" applyBorder="1" applyAlignment="1">
      <alignment horizontal="right"/>
    </xf>
    <xf numFmtId="43" fontId="136" fillId="47" borderId="97" xfId="223" applyFont="1" applyFill="1" applyBorder="1" applyAlignment="1">
      <alignment horizontal="right"/>
    </xf>
    <xf numFmtId="43" fontId="120" fillId="47" borderId="0" xfId="223" applyFont="1" applyFill="1" applyBorder="1" applyAlignment="1">
      <alignment horizontal="left"/>
    </xf>
    <xf numFmtId="43" fontId="128" fillId="47" borderId="95" xfId="223" applyFont="1" applyFill="1" applyBorder="1" applyAlignment="1">
      <alignment horizontal="center" wrapText="1"/>
    </xf>
    <xf numFmtId="49" fontId="132" fillId="47" borderId="0" xfId="222" applyNumberFormat="1" applyFont="1" applyFill="1" applyAlignment="1">
      <alignment horizontal="right"/>
    </xf>
    <xf numFmtId="49" fontId="137" fillId="47" borderId="8" xfId="222" applyNumberFormat="1" applyFont="1" applyFill="1" applyBorder="1" applyAlignment="1">
      <alignment horizontal="left"/>
    </xf>
    <xf numFmtId="49" fontId="137" fillId="47" borderId="97" xfId="222" applyNumberFormat="1" applyFont="1" applyFill="1" applyBorder="1" applyAlignment="1">
      <alignment horizontal="right"/>
    </xf>
    <xf numFmtId="43" fontId="137" fillId="47" borderId="97" xfId="223" applyFont="1" applyFill="1" applyBorder="1" applyAlignment="1">
      <alignment horizontal="right"/>
    </xf>
    <xf numFmtId="0" fontId="132" fillId="47" borderId="8" xfId="222" applyFont="1" applyFill="1" applyBorder="1" applyAlignment="1">
      <alignment horizontal="left"/>
    </xf>
    <xf numFmtId="0" fontId="136" fillId="47" borderId="8" xfId="222" applyFont="1" applyFill="1" applyBorder="1" applyAlignment="1">
      <alignment horizontal="left"/>
    </xf>
    <xf numFmtId="0" fontId="136" fillId="47" borderId="98" xfId="222" applyFont="1" applyFill="1" applyBorder="1" applyAlignment="1">
      <alignment horizontal="left"/>
    </xf>
    <xf numFmtId="173" fontId="136" fillId="47" borderId="98" xfId="222" applyNumberFormat="1" applyFont="1" applyFill="1" applyBorder="1" applyAlignment="1">
      <alignment horizontal="right"/>
    </xf>
    <xf numFmtId="0" fontId="136" fillId="47" borderId="0" xfId="222" applyFont="1" applyFill="1" applyAlignment="1">
      <alignment horizontal="left"/>
    </xf>
    <xf numFmtId="0" fontId="136" fillId="47" borderId="29" xfId="222" applyFont="1" applyFill="1" applyBorder="1" applyAlignment="1">
      <alignment horizontal="left"/>
    </xf>
    <xf numFmtId="0" fontId="136" fillId="47" borderId="28" xfId="222" applyFont="1" applyFill="1" applyBorder="1" applyAlignment="1">
      <alignment horizontal="left"/>
    </xf>
    <xf numFmtId="49" fontId="122" fillId="53" borderId="96" xfId="222" applyNumberFormat="1" applyFont="1" applyFill="1" applyBorder="1" applyAlignment="1">
      <alignment horizontal="left" wrapText="1"/>
    </xf>
    <xf numFmtId="0" fontId="128" fillId="53" borderId="95" xfId="222" applyFont="1" applyFill="1" applyBorder="1" applyAlignment="1">
      <alignment horizontal="center" wrapText="1"/>
    </xf>
    <xf numFmtId="0" fontId="128" fillId="53" borderId="95" xfId="222" applyFont="1" applyFill="1" applyBorder="1" applyAlignment="1">
      <alignment horizontal="right" vertical="top" wrapText="1"/>
    </xf>
    <xf numFmtId="49" fontId="128" fillId="47" borderId="99" xfId="222" applyNumberFormat="1" applyFont="1" applyFill="1" applyBorder="1" applyAlignment="1">
      <alignment horizontal="center" wrapText="1"/>
    </xf>
    <xf numFmtId="49" fontId="128" fillId="47" borderId="92" xfId="222" applyNumberFormat="1" applyFont="1" applyFill="1" applyBorder="1" applyAlignment="1">
      <alignment horizontal="center" wrapText="1"/>
    </xf>
    <xf numFmtId="0" fontId="128" fillId="47" borderId="92" xfId="222" applyFont="1" applyFill="1" applyBorder="1" applyAlignment="1">
      <alignment horizontal="right" vertical="top" wrapText="1"/>
    </xf>
    <xf numFmtId="0" fontId="128" fillId="47" borderId="93" xfId="222" applyFont="1" applyFill="1" applyBorder="1" applyAlignment="1">
      <alignment horizontal="right" vertical="top" wrapText="1"/>
    </xf>
    <xf numFmtId="49" fontId="128" fillId="47" borderId="93" xfId="222" applyNumberFormat="1" applyFont="1" applyFill="1" applyBorder="1" applyAlignment="1">
      <alignment horizontal="center" wrapText="1"/>
    </xf>
    <xf numFmtId="174" fontId="120" fillId="47" borderId="0" xfId="222" applyNumberFormat="1" applyFont="1" applyFill="1" applyAlignment="1">
      <alignment horizontal="center" vertical="top"/>
    </xf>
    <xf numFmtId="43" fontId="120" fillId="47" borderId="0" xfId="223" applyFont="1" applyFill="1" applyBorder="1" applyAlignment="1">
      <alignment horizontal="right" vertical="top"/>
    </xf>
    <xf numFmtId="0" fontId="137" fillId="56" borderId="100" xfId="222" applyFont="1" applyFill="1" applyBorder="1" applyAlignment="1">
      <alignment horizontal="left"/>
    </xf>
    <xf numFmtId="49" fontId="137" fillId="56" borderId="97" xfId="222" applyNumberFormat="1" applyFont="1" applyFill="1" applyBorder="1" applyAlignment="1">
      <alignment horizontal="right"/>
    </xf>
    <xf numFmtId="175" fontId="137" fillId="56" borderId="97" xfId="222" applyNumberFormat="1" applyFont="1" applyFill="1" applyBorder="1" applyAlignment="1">
      <alignment horizontal="center" vertical="top"/>
    </xf>
    <xf numFmtId="43" fontId="137" fillId="56" borderId="97" xfId="223" applyFont="1" applyFill="1" applyBorder="1" applyAlignment="1">
      <alignment horizontal="right" vertical="top"/>
    </xf>
    <xf numFmtId="49" fontId="120" fillId="47" borderId="8" xfId="222" applyNumberFormat="1" applyFont="1" applyFill="1" applyBorder="1" applyAlignment="1">
      <alignment horizontal="left" vertical="top" wrapText="1"/>
    </xf>
    <xf numFmtId="49" fontId="128" fillId="47" borderId="101" xfId="222" applyNumberFormat="1" applyFont="1" applyFill="1" applyBorder="1" applyAlignment="1">
      <alignment horizontal="center" wrapText="1"/>
    </xf>
    <xf numFmtId="0" fontId="120" fillId="47" borderId="0" xfId="222" applyFont="1" applyFill="1" applyAlignment="1">
      <alignment horizontal="center" vertical="top"/>
    </xf>
    <xf numFmtId="0" fontId="137" fillId="56" borderId="100" xfId="222" applyFont="1" applyFill="1" applyBorder="1" applyAlignment="1">
      <alignment horizontal="left" vertical="top" wrapText="1"/>
    </xf>
    <xf numFmtId="0" fontId="137" fillId="56" borderId="97" xfId="222" applyFont="1" applyFill="1" applyBorder="1" applyAlignment="1">
      <alignment horizontal="center" vertical="top"/>
    </xf>
    <xf numFmtId="43" fontId="122" fillId="47" borderId="0" xfId="223" applyFont="1" applyFill="1" applyBorder="1" applyAlignment="1">
      <alignment horizontal="right" vertical="top"/>
    </xf>
    <xf numFmtId="0" fontId="128" fillId="47" borderId="92" xfId="222" applyFont="1" applyFill="1" applyBorder="1" applyAlignment="1">
      <alignment horizontal="center" wrapText="1"/>
    </xf>
    <xf numFmtId="165" fontId="120" fillId="47" borderId="0" xfId="223" applyNumberFormat="1" applyFont="1" applyFill="1" applyBorder="1" applyAlignment="1">
      <alignment horizontal="center" vertical="top"/>
    </xf>
    <xf numFmtId="172" fontId="120" fillId="47" borderId="0" xfId="223" applyNumberFormat="1" applyFont="1" applyFill="1" applyBorder="1" applyAlignment="1">
      <alignment horizontal="right" vertical="top"/>
    </xf>
    <xf numFmtId="49" fontId="138" fillId="47" borderId="8" xfId="222" applyNumberFormat="1" applyFont="1" applyFill="1" applyBorder="1" applyAlignment="1">
      <alignment horizontal="left" vertical="top"/>
    </xf>
    <xf numFmtId="49" fontId="137" fillId="56" borderId="97" xfId="222" applyNumberFormat="1" applyFont="1" applyFill="1" applyBorder="1" applyAlignment="1">
      <alignment horizontal="right" vertical="top"/>
    </xf>
    <xf numFmtId="172" fontId="137" fillId="56" borderId="97" xfId="223" applyNumberFormat="1" applyFont="1" applyFill="1" applyBorder="1" applyAlignment="1">
      <alignment horizontal="center" vertical="top"/>
    </xf>
    <xf numFmtId="172" fontId="137" fillId="56" borderId="97" xfId="223" applyNumberFormat="1" applyFont="1" applyFill="1" applyBorder="1" applyAlignment="1">
      <alignment horizontal="right"/>
    </xf>
    <xf numFmtId="172" fontId="137" fillId="56" borderId="97" xfId="223" applyNumberFormat="1" applyFont="1" applyFill="1" applyBorder="1" applyAlignment="1">
      <alignment horizontal="right" vertical="top"/>
    </xf>
    <xf numFmtId="49" fontId="120" fillId="47" borderId="0" xfId="222" applyNumberFormat="1" applyFont="1" applyFill="1" applyAlignment="1">
      <alignment horizontal="right" vertical="top"/>
    </xf>
    <xf numFmtId="176" fontId="120" fillId="47" borderId="0" xfId="222" applyNumberFormat="1" applyFont="1" applyFill="1" applyAlignment="1">
      <alignment horizontal="right" vertical="top"/>
    </xf>
    <xf numFmtId="176" fontId="137" fillId="56" borderId="97" xfId="222" applyNumberFormat="1" applyFont="1" applyFill="1" applyBorder="1" applyAlignment="1">
      <alignment horizontal="right" vertical="top"/>
    </xf>
    <xf numFmtId="49" fontId="122" fillId="47" borderId="0" xfId="222" applyNumberFormat="1" applyFont="1" applyFill="1" applyAlignment="1">
      <alignment horizontal="right" vertical="top"/>
    </xf>
    <xf numFmtId="176" fontId="122" fillId="47" borderId="0" xfId="222" applyNumberFormat="1" applyFont="1" applyFill="1" applyAlignment="1">
      <alignment horizontal="right" vertical="top"/>
    </xf>
    <xf numFmtId="0" fontId="129" fillId="54" borderId="37" xfId="222" applyFont="1" applyFill="1" applyBorder="1" applyAlignment="1">
      <alignment horizontal="left"/>
    </xf>
    <xf numFmtId="0" fontId="129" fillId="47" borderId="10" xfId="222" applyFont="1" applyFill="1" applyBorder="1" applyAlignment="1">
      <alignment horizontal="left"/>
    </xf>
    <xf numFmtId="0" fontId="120" fillId="47" borderId="10" xfId="222" applyFont="1" applyFill="1" applyBorder="1" applyAlignment="1">
      <alignment horizontal="left"/>
    </xf>
    <xf numFmtId="0" fontId="120" fillId="47" borderId="70" xfId="222" applyFont="1" applyFill="1" applyBorder="1" applyAlignment="1">
      <alignment horizontal="left"/>
    </xf>
    <xf numFmtId="0" fontId="129" fillId="54" borderId="8" xfId="222" applyFont="1" applyFill="1" applyBorder="1" applyAlignment="1">
      <alignment horizontal="left"/>
    </xf>
    <xf numFmtId="0" fontId="128" fillId="47" borderId="93" xfId="222" applyFont="1" applyFill="1" applyBorder="1" applyAlignment="1">
      <alignment horizontal="center" wrapText="1"/>
    </xf>
    <xf numFmtId="174" fontId="137" fillId="56" borderId="97" xfId="222" applyNumberFormat="1" applyFont="1" applyFill="1" applyBorder="1" applyAlignment="1">
      <alignment horizontal="center"/>
    </xf>
    <xf numFmtId="176" fontId="137" fillId="56" borderId="97" xfId="222" applyNumberFormat="1" applyFont="1" applyFill="1" applyBorder="1" applyAlignment="1">
      <alignment horizontal="right"/>
    </xf>
    <xf numFmtId="49" fontId="122" fillId="53" borderId="0" xfId="222" applyNumberFormat="1" applyFont="1" applyFill="1" applyAlignment="1">
      <alignment horizontal="right" vertical="top"/>
    </xf>
    <xf numFmtId="176" fontId="122" fillId="53" borderId="0" xfId="222" applyNumberFormat="1" applyFont="1" applyFill="1" applyAlignment="1">
      <alignment horizontal="right" vertical="top"/>
    </xf>
    <xf numFmtId="49" fontId="137" fillId="47" borderId="102" xfId="222" applyNumberFormat="1" applyFont="1" applyFill="1" applyBorder="1" applyAlignment="1">
      <alignment horizontal="right" vertical="top"/>
    </xf>
    <xf numFmtId="176" fontId="137" fillId="47" borderId="102" xfId="222" applyNumberFormat="1" applyFont="1" applyFill="1" applyBorder="1" applyAlignment="1">
      <alignment horizontal="right" vertical="top"/>
    </xf>
    <xf numFmtId="0" fontId="137" fillId="47" borderId="0" xfId="222" applyFont="1" applyFill="1" applyAlignment="1">
      <alignment horizontal="left"/>
    </xf>
    <xf numFmtId="177" fontId="137" fillId="47" borderId="0" xfId="222" applyNumberFormat="1" applyFont="1" applyFill="1" applyAlignment="1">
      <alignment horizontal="right" vertical="top"/>
    </xf>
    <xf numFmtId="0" fontId="7" fillId="0" borderId="8" xfId="136" applyBorder="1" applyAlignment="1">
      <alignment vertical="top"/>
    </xf>
    <xf numFmtId="0" fontId="75" fillId="0" borderId="8" xfId="136" applyFont="1" applyBorder="1"/>
    <xf numFmtId="0" fontId="3" fillId="0" borderId="0" xfId="0" applyFont="1"/>
    <xf numFmtId="0" fontId="27" fillId="3" borderId="7" xfId="2" applyFont="1" applyFill="1" applyBorder="1" applyAlignment="1">
      <alignment horizontal="center" vertical="center" wrapText="1"/>
    </xf>
    <xf numFmtId="0" fontId="27" fillId="3" borderId="6"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89" fillId="0" borderId="37" xfId="0" applyFont="1" applyBorder="1" applyAlignment="1">
      <alignment horizontal="left" vertical="top" wrapText="1"/>
    </xf>
    <xf numFmtId="0" fontId="89" fillId="0" borderId="10" xfId="0" applyFont="1" applyBorder="1" applyAlignment="1">
      <alignment horizontal="left" vertical="top" wrapText="1"/>
    </xf>
    <xf numFmtId="0" fontId="89" fillId="0" borderId="70" xfId="0" applyFont="1" applyBorder="1" applyAlignment="1">
      <alignment horizontal="left" vertical="top" wrapText="1"/>
    </xf>
    <xf numFmtId="0" fontId="89" fillId="0" borderId="8" xfId="0" applyFont="1" applyBorder="1" applyAlignment="1">
      <alignment horizontal="left" vertical="top" wrapText="1"/>
    </xf>
    <xf numFmtId="0" fontId="89" fillId="0" borderId="0" xfId="0" applyFont="1" applyAlignment="1">
      <alignment horizontal="left" vertical="top" wrapText="1"/>
    </xf>
    <xf numFmtId="0" fontId="89" fillId="0" borderId="30" xfId="0" applyFont="1" applyBorder="1" applyAlignment="1">
      <alignment horizontal="left" vertical="top" wrapText="1"/>
    </xf>
    <xf numFmtId="0" fontId="27" fillId="3" borderId="8" xfId="2" applyFont="1" applyFill="1" applyBorder="1" applyAlignment="1">
      <alignment horizontal="center" vertical="center" wrapText="1"/>
    </xf>
    <xf numFmtId="0" fontId="27" fillId="3" borderId="0" xfId="2" applyFont="1" applyFill="1" applyAlignment="1">
      <alignment horizontal="center" vertical="center" wrapText="1"/>
    </xf>
    <xf numFmtId="0" fontId="85" fillId="4" borderId="0" xfId="2" applyFont="1" applyFill="1" applyAlignment="1">
      <alignment horizontal="left" wrapText="1" indent="1"/>
    </xf>
    <xf numFmtId="0" fontId="35" fillId="4" borderId="36" xfId="3" applyFont="1" applyFill="1" applyBorder="1" applyAlignment="1">
      <alignment horizontal="center" vertical="center"/>
    </xf>
    <xf numFmtId="0" fontId="35" fillId="4" borderId="35" xfId="3" applyFont="1" applyFill="1" applyBorder="1" applyAlignment="1">
      <alignment horizontal="center" vertical="center"/>
    </xf>
    <xf numFmtId="0" fontId="24" fillId="4" borderId="20" xfId="3" applyFill="1" applyBorder="1" applyAlignment="1">
      <alignment horizontal="left" wrapText="1"/>
    </xf>
    <xf numFmtId="0" fontId="18" fillId="4" borderId="19" xfId="4" applyFill="1" applyBorder="1" applyAlignment="1">
      <alignment horizontal="left" wrapText="1"/>
    </xf>
    <xf numFmtId="0" fontId="18" fillId="4" borderId="18" xfId="4" applyFill="1" applyBorder="1" applyAlignment="1">
      <alignment horizontal="left" wrapText="1"/>
    </xf>
    <xf numFmtId="0" fontId="24" fillId="4" borderId="15" xfId="3" applyFill="1" applyBorder="1" applyAlignment="1">
      <alignment horizontal="left" wrapText="1"/>
    </xf>
    <xf numFmtId="0" fontId="18" fillId="4" borderId="9" xfId="4" applyFill="1" applyBorder="1" applyAlignment="1">
      <alignment horizontal="left" wrapText="1"/>
    </xf>
    <xf numFmtId="0" fontId="18" fillId="4" borderId="24" xfId="4" applyFill="1" applyBorder="1" applyAlignment="1">
      <alignment horizontal="left" wrapText="1"/>
    </xf>
    <xf numFmtId="0" fontId="24" fillId="4" borderId="13" xfId="3" applyFill="1" applyBorder="1" applyAlignment="1">
      <alignment horizontal="left" wrapText="1"/>
    </xf>
    <xf numFmtId="0" fontId="18" fillId="4" borderId="0" xfId="4" applyFill="1" applyAlignment="1">
      <alignment horizontal="left" wrapText="1"/>
    </xf>
    <xf numFmtId="0" fontId="18" fillId="4" borderId="22" xfId="4" applyFill="1" applyBorder="1" applyAlignment="1">
      <alignment horizontal="left" wrapText="1"/>
    </xf>
    <xf numFmtId="0" fontId="36" fillId="4" borderId="36" xfId="3" applyFont="1" applyFill="1" applyBorder="1" applyAlignment="1">
      <alignment horizontal="center" vertical="center"/>
    </xf>
    <xf numFmtId="0" fontId="32" fillId="9" borderId="40" xfId="3" applyFont="1" applyFill="1" applyBorder="1" applyAlignment="1">
      <alignment horizontal="center" vertical="center"/>
    </xf>
    <xf numFmtId="0" fontId="32" fillId="9" borderId="39" xfId="3" applyFont="1" applyFill="1" applyBorder="1" applyAlignment="1">
      <alignment horizontal="center" vertical="center"/>
    </xf>
    <xf numFmtId="0" fontId="32" fillId="9" borderId="38" xfId="3" applyFont="1" applyFill="1" applyBorder="1" applyAlignment="1">
      <alignment horizontal="center" vertical="center"/>
    </xf>
    <xf numFmtId="0" fontId="28" fillId="2" borderId="0" xfId="3" applyFont="1" applyFill="1"/>
    <xf numFmtId="0" fontId="35" fillId="4" borderId="0" xfId="3" applyFont="1" applyFill="1"/>
    <xf numFmtId="0" fontId="18" fillId="0" borderId="0" xfId="4"/>
    <xf numFmtId="0" fontId="28" fillId="2" borderId="1" xfId="3" applyFont="1" applyFill="1" applyBorder="1"/>
    <xf numFmtId="0" fontId="28" fillId="0" borderId="0" xfId="3" applyFont="1"/>
    <xf numFmtId="0" fontId="41" fillId="0" borderId="3" xfId="3" applyFont="1" applyBorder="1" applyAlignment="1">
      <alignment vertical="top" wrapText="1"/>
    </xf>
    <xf numFmtId="0" fontId="28" fillId="0" borderId="26" xfId="3" applyFont="1" applyBorder="1" applyAlignment="1">
      <alignment vertical="top" wrapText="1"/>
    </xf>
    <xf numFmtId="0" fontId="28" fillId="0" borderId="2" xfId="3" applyFont="1" applyBorder="1" applyAlignment="1">
      <alignment vertical="top" wrapText="1"/>
    </xf>
    <xf numFmtId="0" fontId="35" fillId="4" borderId="0" xfId="3" applyFont="1" applyFill="1" applyAlignment="1">
      <alignment horizontal="left" wrapText="1"/>
    </xf>
    <xf numFmtId="0" fontId="28" fillId="2" borderId="1" xfId="3" applyFont="1" applyFill="1" applyBorder="1" applyAlignment="1">
      <alignment horizontal="left"/>
    </xf>
    <xf numFmtId="0" fontId="36" fillId="4" borderId="0" xfId="3" applyFont="1" applyFill="1" applyAlignment="1">
      <alignment horizontal="center"/>
    </xf>
    <xf numFmtId="0" fontId="28" fillId="4" borderId="4" xfId="3" applyFont="1" applyFill="1" applyBorder="1"/>
    <xf numFmtId="37" fontId="24" fillId="0" borderId="0" xfId="13" quotePrefix="1" applyAlignment="1">
      <alignment horizontal="left" wrapText="1"/>
    </xf>
    <xf numFmtId="37" fontId="31" fillId="4" borderId="0" xfId="2" applyNumberFormat="1" applyFont="1" applyFill="1" applyAlignment="1">
      <alignment horizontal="center"/>
    </xf>
    <xf numFmtId="37" fontId="24" fillId="4" borderId="0" xfId="13" applyFill="1" applyAlignment="1">
      <alignment horizontal="left" wrapText="1"/>
    </xf>
    <xf numFmtId="37" fontId="34" fillId="6" borderId="37" xfId="2" applyNumberFormat="1" applyFont="1" applyFill="1" applyBorder="1" applyAlignment="1">
      <alignment horizontal="left"/>
    </xf>
    <xf numFmtId="37" fontId="34" fillId="6" borderId="47" xfId="2" applyNumberFormat="1" applyFont="1" applyFill="1" applyBorder="1" applyAlignment="1">
      <alignment horizontal="left"/>
    </xf>
    <xf numFmtId="37" fontId="34" fillId="6" borderId="10" xfId="2" applyNumberFormat="1" applyFont="1" applyFill="1" applyBorder="1" applyAlignment="1">
      <alignment horizontal="center"/>
    </xf>
    <xf numFmtId="37" fontId="34" fillId="6" borderId="4" xfId="2" applyNumberFormat="1" applyFont="1" applyFill="1" applyBorder="1" applyAlignment="1">
      <alignment horizontal="center"/>
    </xf>
    <xf numFmtId="2" fontId="34" fillId="6" borderId="10" xfId="2" applyNumberFormat="1" applyFont="1" applyFill="1" applyBorder="1" applyAlignment="1">
      <alignment horizontal="center" wrapText="1"/>
    </xf>
    <xf numFmtId="2" fontId="34" fillId="6" borderId="4" xfId="2" applyNumberFormat="1" applyFont="1" applyFill="1" applyBorder="1" applyAlignment="1">
      <alignment horizontal="center" wrapText="1"/>
    </xf>
    <xf numFmtId="37" fontId="24" fillId="6" borderId="44" xfId="13" applyFill="1" applyBorder="1" applyAlignment="1">
      <alignment horizontal="center"/>
    </xf>
    <xf numFmtId="37" fontId="24" fillId="6" borderId="45" xfId="13" applyFill="1" applyBorder="1" applyAlignment="1">
      <alignment horizontal="center"/>
    </xf>
    <xf numFmtId="37" fontId="24" fillId="6" borderId="46" xfId="13" applyFill="1" applyBorder="1" applyAlignment="1">
      <alignment horizontal="center"/>
    </xf>
    <xf numFmtId="37" fontId="35" fillId="4" borderId="0" xfId="2" applyNumberFormat="1" applyFont="1" applyFill="1" applyAlignment="1">
      <alignment horizontal="center"/>
    </xf>
    <xf numFmtId="37" fontId="24" fillId="10" borderId="0" xfId="13" applyFill="1" applyAlignment="1">
      <alignment horizontal="left" wrapText="1"/>
    </xf>
    <xf numFmtId="2" fontId="0" fillId="10" borderId="0" xfId="11" applyNumberFormat="1" applyFont="1" applyFill="1" applyAlignment="1">
      <alignment horizontal="left" wrapText="1"/>
    </xf>
    <xf numFmtId="169" fontId="24" fillId="10" borderId="0" xfId="11" applyNumberFormat="1" applyFont="1" applyFill="1" applyAlignment="1">
      <alignment horizontal="left" wrapText="1"/>
    </xf>
    <xf numFmtId="37" fontId="24" fillId="4" borderId="61" xfId="2" applyNumberFormat="1" applyFill="1" applyBorder="1" applyAlignment="1">
      <alignment horizontal="right"/>
    </xf>
    <xf numFmtId="37" fontId="24" fillId="4" borderId="26" xfId="2" applyNumberFormat="1" applyFill="1" applyBorder="1" applyAlignment="1">
      <alignment horizontal="right"/>
    </xf>
    <xf numFmtId="37" fontId="24" fillId="4" borderId="64" xfId="2" applyNumberFormat="1" applyFill="1" applyBorder="1" applyAlignment="1">
      <alignment horizontal="right" indent="2"/>
    </xf>
    <xf numFmtId="37" fontId="24" fillId="4" borderId="65" xfId="2" applyNumberFormat="1" applyFill="1" applyBorder="1" applyAlignment="1">
      <alignment horizontal="right" indent="2"/>
    </xf>
    <xf numFmtId="37" fontId="31" fillId="10" borderId="0" xfId="2" applyNumberFormat="1" applyFont="1" applyFill="1" applyAlignment="1">
      <alignment horizontal="center"/>
    </xf>
    <xf numFmtId="37" fontId="24" fillId="10" borderId="37" xfId="2" applyNumberFormat="1" applyFill="1" applyBorder="1" applyAlignment="1">
      <alignment horizontal="left" wrapText="1"/>
    </xf>
    <xf numFmtId="37" fontId="24" fillId="10" borderId="10" xfId="2" applyNumberFormat="1" applyFill="1" applyBorder="1" applyAlignment="1">
      <alignment horizontal="left" wrapText="1"/>
    </xf>
    <xf numFmtId="37" fontId="24" fillId="10" borderId="8" xfId="2" applyNumberFormat="1" applyFill="1" applyBorder="1" applyAlignment="1">
      <alignment horizontal="left" wrapText="1"/>
    </xf>
    <xf numFmtId="37" fontId="24" fillId="10" borderId="0" xfId="2" applyNumberFormat="1" applyFill="1" applyAlignment="1">
      <alignment horizontal="left" wrapText="1"/>
    </xf>
    <xf numFmtId="37" fontId="24" fillId="10" borderId="53" xfId="2" applyNumberFormat="1" applyFill="1" applyBorder="1" applyAlignment="1">
      <alignment horizontal="left" wrapText="1"/>
    </xf>
    <xf numFmtId="37" fontId="24" fillId="10" borderId="54" xfId="2" applyNumberFormat="1" applyFill="1" applyBorder="1" applyAlignment="1">
      <alignment horizontal="left" wrapText="1"/>
    </xf>
    <xf numFmtId="49" fontId="122" fillId="47" borderId="8" xfId="222" applyNumberFormat="1" applyFont="1" applyFill="1" applyBorder="1" applyAlignment="1">
      <alignment horizontal="center" wrapText="1"/>
    </xf>
    <xf numFmtId="49" fontId="122" fillId="47" borderId="0" xfId="222" applyNumberFormat="1" applyFont="1" applyFill="1" applyAlignment="1">
      <alignment horizontal="center" wrapText="1"/>
    </xf>
    <xf numFmtId="0" fontId="121" fillId="47" borderId="8" xfId="222" applyFill="1" applyBorder="1" applyAlignment="1">
      <alignment horizontal="left" wrapText="1"/>
    </xf>
    <xf numFmtId="0" fontId="121" fillId="47" borderId="0" xfId="222" applyFill="1" applyAlignment="1">
      <alignment horizontal="left" wrapText="1"/>
    </xf>
    <xf numFmtId="49" fontId="122" fillId="54" borderId="8" xfId="222" applyNumberFormat="1" applyFont="1" applyFill="1" applyBorder="1" applyAlignment="1">
      <alignment horizontal="center" vertical="center"/>
    </xf>
    <xf numFmtId="49" fontId="122" fillId="54" borderId="0" xfId="222" applyNumberFormat="1" applyFont="1" applyFill="1" applyAlignment="1">
      <alignment horizontal="center" vertical="center"/>
    </xf>
    <xf numFmtId="49" fontId="122" fillId="54" borderId="30" xfId="222" applyNumberFormat="1" applyFont="1" applyFill="1" applyBorder="1" applyAlignment="1">
      <alignment horizontal="center" vertical="center"/>
    </xf>
    <xf numFmtId="49" fontId="122" fillId="53" borderId="0" xfId="222" applyNumberFormat="1" applyFont="1" applyFill="1" applyAlignment="1">
      <alignment horizontal="left" vertical="center"/>
    </xf>
    <xf numFmtId="49" fontId="132" fillId="53" borderId="8" xfId="222" applyNumberFormat="1" applyFont="1" applyFill="1" applyBorder="1" applyAlignment="1">
      <alignment horizontal="left" vertical="top" wrapText="1"/>
    </xf>
    <xf numFmtId="49" fontId="132" fillId="53" borderId="0" xfId="222" applyNumberFormat="1" applyFont="1" applyFill="1" applyAlignment="1">
      <alignment horizontal="left" vertical="top" wrapText="1"/>
    </xf>
    <xf numFmtId="0" fontId="132" fillId="53" borderId="8" xfId="222" applyFont="1" applyFill="1" applyBorder="1" applyAlignment="1">
      <alignment horizontal="left" vertical="top" wrapText="1"/>
    </xf>
    <xf numFmtId="0" fontId="132" fillId="53" borderId="0" xfId="222" applyFont="1" applyFill="1" applyAlignment="1">
      <alignment horizontal="left" vertical="top" wrapText="1"/>
    </xf>
    <xf numFmtId="49" fontId="122" fillId="47" borderId="96" xfId="222" applyNumberFormat="1" applyFont="1" applyFill="1" applyBorder="1" applyAlignment="1">
      <alignment horizontal="left" wrapText="1"/>
    </xf>
    <xf numFmtId="49" fontId="122" fillId="47" borderId="95" xfId="222" applyNumberFormat="1" applyFont="1" applyFill="1" applyBorder="1" applyAlignment="1">
      <alignment horizontal="left" wrapText="1"/>
    </xf>
    <xf numFmtId="49" fontId="128" fillId="47" borderId="96" xfId="222" applyNumberFormat="1" applyFont="1" applyFill="1" applyBorder="1" applyAlignment="1">
      <alignment horizontal="left" wrapText="1"/>
    </xf>
    <xf numFmtId="49" fontId="128" fillId="47" borderId="95" xfId="222" applyNumberFormat="1" applyFont="1" applyFill="1" applyBorder="1" applyAlignment="1">
      <alignment horizontal="left" wrapText="1"/>
    </xf>
    <xf numFmtId="49" fontId="120" fillId="47" borderId="8" xfId="222" applyNumberFormat="1" applyFont="1" applyFill="1" applyBorder="1" applyAlignment="1">
      <alignment horizontal="left" vertical="top" wrapText="1"/>
    </xf>
    <xf numFmtId="49" fontId="120" fillId="47" borderId="0" xfId="222" applyNumberFormat="1" applyFont="1" applyFill="1" applyAlignment="1">
      <alignment horizontal="left" vertical="top" wrapText="1"/>
    </xf>
    <xf numFmtId="0" fontId="128" fillId="53" borderId="95" xfId="222" applyFont="1" applyFill="1" applyBorder="1" applyAlignment="1">
      <alignment horizontal="center" wrapText="1"/>
    </xf>
    <xf numFmtId="49" fontId="128" fillId="47" borderId="92" xfId="222" applyNumberFormat="1" applyFont="1" applyFill="1" applyBorder="1" applyAlignment="1">
      <alignment horizontal="center" wrapText="1"/>
    </xf>
    <xf numFmtId="49" fontId="137" fillId="56" borderId="97" xfId="222" applyNumberFormat="1" applyFont="1" applyFill="1" applyBorder="1" applyAlignment="1">
      <alignment horizontal="right" vertical="top" wrapText="1"/>
    </xf>
    <xf numFmtId="49" fontId="122" fillId="47" borderId="8" xfId="222" applyNumberFormat="1" applyFont="1" applyFill="1" applyBorder="1" applyAlignment="1">
      <alignment horizontal="left" vertical="top"/>
    </xf>
    <xf numFmtId="49" fontId="122" fillId="47" borderId="0" xfId="222" applyNumberFormat="1" applyFont="1" applyFill="1" applyAlignment="1">
      <alignment horizontal="left" vertical="top"/>
    </xf>
    <xf numFmtId="49" fontId="137" fillId="56" borderId="97" xfId="222" applyNumberFormat="1" applyFont="1" applyFill="1" applyBorder="1" applyAlignment="1">
      <alignment horizontal="right"/>
    </xf>
    <xf numFmtId="49" fontId="122" fillId="54" borderId="37" xfId="222" applyNumberFormat="1" applyFont="1" applyFill="1" applyBorder="1" applyAlignment="1">
      <alignment horizontal="center" vertical="center"/>
    </xf>
    <xf numFmtId="49" fontId="122" fillId="54" borderId="10" xfId="222" applyNumberFormat="1" applyFont="1" applyFill="1" applyBorder="1" applyAlignment="1">
      <alignment horizontal="center" vertical="center"/>
    </xf>
    <xf numFmtId="49" fontId="122" fillId="54" borderId="70" xfId="222" applyNumberFormat="1" applyFont="1" applyFill="1" applyBorder="1" applyAlignment="1">
      <alignment horizontal="center" vertical="center"/>
    </xf>
    <xf numFmtId="49" fontId="120" fillId="47" borderId="0" xfId="222" applyNumberFormat="1" applyFont="1" applyFill="1" applyAlignment="1">
      <alignment horizontal="center" vertical="top"/>
    </xf>
    <xf numFmtId="0" fontId="132" fillId="53" borderId="8" xfId="222" applyFont="1" applyFill="1" applyBorder="1" applyAlignment="1">
      <alignment horizontal="left" wrapText="1"/>
    </xf>
    <xf numFmtId="0" fontId="132" fillId="53" borderId="0" xfId="222" applyFont="1" applyFill="1" applyAlignment="1">
      <alignment horizontal="left" wrapText="1"/>
    </xf>
    <xf numFmtId="49" fontId="122" fillId="54" borderId="37" xfId="222" applyNumberFormat="1" applyFont="1" applyFill="1" applyBorder="1" applyAlignment="1">
      <alignment horizontal="center" vertical="top"/>
    </xf>
    <xf numFmtId="49" fontId="122" fillId="54" borderId="10" xfId="222" applyNumberFormat="1" applyFont="1" applyFill="1" applyBorder="1" applyAlignment="1">
      <alignment horizontal="center" vertical="top"/>
    </xf>
    <xf numFmtId="49" fontId="122" fillId="54" borderId="70" xfId="222" applyNumberFormat="1" applyFont="1" applyFill="1" applyBorder="1" applyAlignment="1">
      <alignment horizontal="center" vertical="top"/>
    </xf>
    <xf numFmtId="49" fontId="137" fillId="56" borderId="97" xfId="222" applyNumberFormat="1" applyFont="1" applyFill="1" applyBorder="1" applyAlignment="1">
      <alignment horizontal="right" vertical="top"/>
    </xf>
    <xf numFmtId="49" fontId="128" fillId="47" borderId="8" xfId="222" applyNumberFormat="1" applyFont="1" applyFill="1" applyBorder="1" applyAlignment="1">
      <alignment horizontal="left" vertical="top"/>
    </xf>
    <xf numFmtId="49" fontId="128" fillId="47" borderId="0" xfId="222" applyNumberFormat="1" applyFont="1" applyFill="1" applyAlignment="1">
      <alignment horizontal="left" vertical="top"/>
    </xf>
    <xf numFmtId="49" fontId="137" fillId="47" borderId="8" xfId="222" applyNumberFormat="1" applyFont="1" applyFill="1" applyBorder="1" applyAlignment="1">
      <alignment horizontal="left" vertical="top"/>
    </xf>
    <xf numFmtId="49" fontId="137" fillId="47" borderId="0" xfId="222" applyNumberFormat="1" applyFont="1" applyFill="1" applyAlignment="1">
      <alignment horizontal="left" vertical="top"/>
    </xf>
    <xf numFmtId="49" fontId="137" fillId="47" borderId="8" xfId="222" applyNumberFormat="1" applyFont="1" applyFill="1" applyBorder="1" applyAlignment="1">
      <alignment horizontal="right" vertical="top"/>
    </xf>
    <xf numFmtId="49" fontId="137" fillId="47" borderId="0" xfId="222" applyNumberFormat="1" applyFont="1" applyFill="1" applyAlignment="1">
      <alignment horizontal="right" vertical="top"/>
    </xf>
    <xf numFmtId="49" fontId="122" fillId="53" borderId="8" xfId="222" applyNumberFormat="1" applyFont="1" applyFill="1" applyBorder="1" applyAlignment="1">
      <alignment horizontal="left" vertical="top"/>
    </xf>
    <xf numFmtId="49" fontId="122" fillId="53" borderId="0" xfId="222" applyNumberFormat="1" applyFont="1" applyFill="1" applyAlignment="1">
      <alignment horizontal="left" vertical="top"/>
    </xf>
    <xf numFmtId="49" fontId="122" fillId="53" borderId="96" xfId="222" applyNumberFormat="1" applyFont="1" applyFill="1" applyBorder="1" applyAlignment="1">
      <alignment horizontal="center" wrapText="1"/>
    </xf>
    <xf numFmtId="49" fontId="122" fillId="53" borderId="95" xfId="222" applyNumberFormat="1" applyFont="1" applyFill="1" applyBorder="1" applyAlignment="1">
      <alignment horizontal="center" wrapText="1"/>
    </xf>
    <xf numFmtId="49" fontId="137" fillId="56" borderId="97" xfId="222" applyNumberFormat="1" applyFont="1" applyFill="1" applyBorder="1" applyAlignment="1">
      <alignment horizontal="right" wrapText="1"/>
    </xf>
    <xf numFmtId="49" fontId="121" fillId="47" borderId="8" xfId="222" applyNumberFormat="1" applyFill="1" applyBorder="1" applyAlignment="1">
      <alignment horizontal="left" vertical="center"/>
    </xf>
    <xf numFmtId="49" fontId="121" fillId="47" borderId="0" xfId="222" applyNumberFormat="1" applyFill="1" applyAlignment="1">
      <alignment horizontal="left" vertical="center"/>
    </xf>
    <xf numFmtId="49" fontId="122" fillId="47" borderId="8" xfId="222" applyNumberFormat="1" applyFont="1" applyFill="1" applyBorder="1" applyAlignment="1">
      <alignment horizontal="left" vertical="center"/>
    </xf>
    <xf numFmtId="49" fontId="122" fillId="47" borderId="0" xfId="222" applyNumberFormat="1" applyFont="1" applyFill="1" applyAlignment="1">
      <alignment horizontal="left" vertical="center"/>
    </xf>
    <xf numFmtId="0" fontId="111" fillId="0" borderId="19" xfId="137" applyFont="1" applyBorder="1" applyAlignment="1">
      <alignment horizontal="center" wrapText="1"/>
    </xf>
    <xf numFmtId="0" fontId="111" fillId="0" borderId="18" xfId="137" applyFont="1" applyBorder="1" applyAlignment="1">
      <alignment horizontal="center" wrapText="1"/>
    </xf>
    <xf numFmtId="0" fontId="104" fillId="0" borderId="14" xfId="137" applyFont="1" applyBorder="1" applyAlignment="1">
      <alignment horizontal="center" wrapText="1"/>
    </xf>
    <xf numFmtId="0" fontId="104" fillId="0" borderId="14" xfId="137" applyFont="1" applyBorder="1" applyAlignment="1">
      <alignment horizontal="center"/>
    </xf>
    <xf numFmtId="0" fontId="104" fillId="5" borderId="14" xfId="137" applyFont="1" applyFill="1" applyBorder="1" applyAlignment="1">
      <alignment horizontal="center" wrapText="1"/>
    </xf>
    <xf numFmtId="0" fontId="25" fillId="0" borderId="14" xfId="137" applyFont="1" applyBorder="1" applyAlignment="1">
      <alignment horizontal="center" wrapText="1"/>
    </xf>
    <xf numFmtId="0" fontId="104" fillId="0" borderId="19" xfId="137" applyFont="1" applyBorder="1" applyAlignment="1">
      <alignment horizontal="center"/>
    </xf>
    <xf numFmtId="0" fontId="104" fillId="0" borderId="18" xfId="137" applyFont="1" applyBorder="1" applyAlignment="1">
      <alignment horizontal="center"/>
    </xf>
    <xf numFmtId="0" fontId="104" fillId="0" borderId="88" xfId="137" applyFont="1" applyBorder="1" applyAlignment="1">
      <alignment horizontal="center"/>
    </xf>
    <xf numFmtId="0" fontId="104" fillId="5" borderId="88" xfId="137" applyFont="1" applyFill="1" applyBorder="1" applyAlignment="1">
      <alignment horizontal="center"/>
    </xf>
    <xf numFmtId="0" fontId="104" fillId="0" borderId="1" xfId="137" applyFont="1" applyBorder="1" applyAlignment="1">
      <alignment horizontal="center" wrapText="1"/>
    </xf>
    <xf numFmtId="0" fontId="104" fillId="5" borderId="1" xfId="137" applyFont="1" applyFill="1" applyBorder="1" applyAlignment="1">
      <alignment horizontal="center"/>
    </xf>
    <xf numFmtId="0" fontId="104" fillId="0" borderId="0" xfId="137" applyFont="1" applyAlignment="1">
      <alignment horizontal="center"/>
    </xf>
    <xf numFmtId="0" fontId="104" fillId="0" borderId="88" xfId="137" applyFont="1" applyBorder="1" applyAlignment="1">
      <alignment horizontal="center" wrapText="1"/>
    </xf>
    <xf numFmtId="0" fontId="104" fillId="0" borderId="94" xfId="0" applyFont="1" applyBorder="1" applyAlignment="1" applyProtection="1">
      <alignment horizontal="center" wrapText="1"/>
      <protection locked="0"/>
    </xf>
    <xf numFmtId="0" fontId="104" fillId="0" borderId="90" xfId="0" applyFont="1" applyBorder="1" applyAlignment="1" applyProtection="1">
      <alignment horizontal="center" wrapText="1"/>
      <protection locked="0"/>
    </xf>
    <xf numFmtId="0" fontId="104" fillId="0" borderId="22" xfId="137" applyFont="1" applyBorder="1" applyAlignment="1">
      <alignment horizontal="center"/>
    </xf>
    <xf numFmtId="0" fontId="104" fillId="5" borderId="0" xfId="137" applyFont="1" applyFill="1" applyAlignment="1">
      <alignment horizontal="center"/>
    </xf>
    <xf numFmtId="0" fontId="104" fillId="0" borderId="1" xfId="137" applyFont="1" applyBorder="1" applyAlignment="1">
      <alignment horizontal="center"/>
    </xf>
    <xf numFmtId="0" fontId="124" fillId="48" borderId="7" xfId="2" applyFont="1" applyFill="1" applyBorder="1" applyAlignment="1">
      <alignment horizontal="center"/>
    </xf>
    <xf numFmtId="0" fontId="124" fillId="48" borderId="6" xfId="2" applyFont="1" applyFill="1" applyBorder="1" applyAlignment="1">
      <alignment horizontal="center"/>
    </xf>
    <xf numFmtId="0" fontId="124" fillId="48" borderId="5" xfId="2" applyFont="1" applyFill="1" applyBorder="1" applyAlignment="1">
      <alignment horizontal="center"/>
    </xf>
    <xf numFmtId="0" fontId="125" fillId="0" borderId="0" xfId="169" applyFont="1" applyFill="1" applyBorder="1" applyAlignment="1">
      <alignment horizontal="center" vertical="center" wrapText="1"/>
    </xf>
    <xf numFmtId="0" fontId="125" fillId="0" borderId="0" xfId="73" applyFont="1" applyFill="1" applyBorder="1" applyAlignment="1">
      <alignment horizontal="center" vertical="center" wrapText="1"/>
    </xf>
    <xf numFmtId="0" fontId="125" fillId="0" borderId="0" xfId="97" applyFont="1" applyFill="1" applyBorder="1" applyAlignment="1">
      <alignment horizontal="center" vertical="center" wrapText="1"/>
    </xf>
  </cellXfs>
  <cellStyles count="224">
    <cellStyle name="20% - Accent1" xfId="34" builtinId="30" customBuiltin="1"/>
    <cellStyle name="20% - Accent1 2" xfId="86" xr:uid="{00000000-0005-0000-0000-000001000000}"/>
    <cellStyle name="20% - Accent1 2 2" xfId="173" xr:uid="{7AA26DB0-C55E-406D-B189-CF1B21540942}"/>
    <cellStyle name="20% - Accent1 3" xfId="141" xr:uid="{0BAD8755-9C51-48FD-AF22-17AC37AF83B8}"/>
    <cellStyle name="20% - Accent2" xfId="38" builtinId="34" customBuiltin="1"/>
    <cellStyle name="20% - Accent2 2" xfId="89" xr:uid="{00000000-0005-0000-0000-000003000000}"/>
    <cellStyle name="20% - Accent2 2 2" xfId="176" xr:uid="{26148504-04AB-43B5-8F3B-C4ABCE997A45}"/>
    <cellStyle name="20% - Accent2 3" xfId="144" xr:uid="{14431B64-28D5-461F-9327-3CFA14AF938A}"/>
    <cellStyle name="20% - Accent3" xfId="42" builtinId="38" customBuiltin="1"/>
    <cellStyle name="20% - Accent3 2" xfId="92" xr:uid="{00000000-0005-0000-0000-000005000000}"/>
    <cellStyle name="20% - Accent3 2 2" xfId="179" xr:uid="{EBEF5798-C3A7-4AD3-B595-DAD7D60A6AAB}"/>
    <cellStyle name="20% - Accent3 3" xfId="147" xr:uid="{C9D17A02-977C-471F-A99A-1F7629A76CA4}"/>
    <cellStyle name="20% - Accent4" xfId="46" builtinId="42" customBuiltin="1"/>
    <cellStyle name="20% - Accent4 2" xfId="95" xr:uid="{00000000-0005-0000-0000-000007000000}"/>
    <cellStyle name="20% - Accent4 2 2" xfId="182" xr:uid="{04425BFD-6690-455A-80ED-F5E8F9AAF37A}"/>
    <cellStyle name="20% - Accent4 3" xfId="150" xr:uid="{49A7B316-7A2F-4D4E-A957-DFB871B3DB67}"/>
    <cellStyle name="20% - Accent5" xfId="50" builtinId="46" customBuiltin="1"/>
    <cellStyle name="20% - Accent5 2" xfId="98" xr:uid="{00000000-0005-0000-0000-000009000000}"/>
    <cellStyle name="20% - Accent5 2 2" xfId="185" xr:uid="{B6AFADE1-DA99-438B-AC6A-2487B8C0F515}"/>
    <cellStyle name="20% - Accent5 3" xfId="153" xr:uid="{801DA1C5-3197-4C61-8617-A207F35CC232}"/>
    <cellStyle name="20% - Accent6" xfId="54" builtinId="50" customBuiltin="1"/>
    <cellStyle name="20% - Accent6 2" xfId="101" xr:uid="{00000000-0005-0000-0000-00000B000000}"/>
    <cellStyle name="20% - Accent6 2 2" xfId="188" xr:uid="{6071957E-A6C2-4370-A02D-D67D568DCE5B}"/>
    <cellStyle name="20% - Accent6 3" xfId="156" xr:uid="{E902EDF5-6AC8-4C34-A0CD-FE1EA34181D0}"/>
    <cellStyle name="40% - Accent1" xfId="35" builtinId="31" customBuiltin="1"/>
    <cellStyle name="40% - Accent1 2" xfId="87" xr:uid="{00000000-0005-0000-0000-00000D000000}"/>
    <cellStyle name="40% - Accent1 2 2" xfId="174" xr:uid="{B9051B74-60B6-4BA4-8620-5BE6E59F8349}"/>
    <cellStyle name="40% - Accent1 3" xfId="142" xr:uid="{BB1DD679-F29B-4ADE-8176-22F32D6AE1FC}"/>
    <cellStyle name="40% - Accent2" xfId="39" builtinId="35" customBuiltin="1"/>
    <cellStyle name="40% - Accent2 2" xfId="90" xr:uid="{00000000-0005-0000-0000-00000F000000}"/>
    <cellStyle name="40% - Accent2 2 2" xfId="177" xr:uid="{4C6DE5C2-4F53-47C7-B6F3-D3CEFFCA77A0}"/>
    <cellStyle name="40% - Accent2 3" xfId="145" xr:uid="{491822DD-C369-40C0-9879-A9D6BE9E6018}"/>
    <cellStyle name="40% - Accent3" xfId="43" builtinId="39" customBuiltin="1"/>
    <cellStyle name="40% - Accent3 2" xfId="93" xr:uid="{00000000-0005-0000-0000-000011000000}"/>
    <cellStyle name="40% - Accent3 2 2" xfId="180" xr:uid="{6DBFB72E-442D-432C-A044-2A993F3A7FD2}"/>
    <cellStyle name="40% - Accent3 3" xfId="148" xr:uid="{651B25A1-2D04-4D41-91BF-C5561F645D69}"/>
    <cellStyle name="40% - Accent4" xfId="47" builtinId="43" customBuiltin="1"/>
    <cellStyle name="40% - Accent4 2" xfId="96" xr:uid="{00000000-0005-0000-0000-000013000000}"/>
    <cellStyle name="40% - Accent4 2 2" xfId="183" xr:uid="{832A48FF-8B0C-4309-A73B-C9860A57AF88}"/>
    <cellStyle name="40% - Accent4 3" xfId="151" xr:uid="{ED6B0D19-9157-447C-84C3-66E5A4232527}"/>
    <cellStyle name="40% - Accent5" xfId="51" builtinId="47" customBuiltin="1"/>
    <cellStyle name="40% - Accent5 2" xfId="99" xr:uid="{00000000-0005-0000-0000-000015000000}"/>
    <cellStyle name="40% - Accent5 2 2" xfId="186" xr:uid="{B3E02AEF-881A-436A-955F-4316819CB76A}"/>
    <cellStyle name="40% - Accent5 3" xfId="154" xr:uid="{76AC9151-1CF3-484C-B38D-002A0D8E4508}"/>
    <cellStyle name="40% - Accent6" xfId="55" builtinId="51" customBuiltin="1"/>
    <cellStyle name="40% - Accent6 2" xfId="102" xr:uid="{00000000-0005-0000-0000-000017000000}"/>
    <cellStyle name="40% - Accent6 2 2" xfId="189" xr:uid="{2B7076A2-0A72-468F-AD16-1E25818A6818}"/>
    <cellStyle name="40% - Accent6 3" xfId="157" xr:uid="{B15BEE17-999B-46EA-BB25-ECBE59072405}"/>
    <cellStyle name="60% - Accent1" xfId="36" builtinId="32" customBuiltin="1"/>
    <cellStyle name="60% - Accent1 2" xfId="71" xr:uid="{00000000-0005-0000-0000-000019000000}"/>
    <cellStyle name="60% - Accent1 2 2" xfId="109" xr:uid="{00000000-0005-0000-0000-00001A000000}"/>
    <cellStyle name="60% - Accent1 2 2 2" xfId="196" xr:uid="{6ACD33F6-FE3C-4D7E-B1E0-C0A110F27EC0}"/>
    <cellStyle name="60% - Accent1 2 3" xfId="164" xr:uid="{A1609850-36CF-4B02-944E-ED7B611AD2A8}"/>
    <cellStyle name="60% - Accent1 3" xfId="88" xr:uid="{00000000-0005-0000-0000-00001B000000}"/>
    <cellStyle name="60% - Accent1 3 2" xfId="175" xr:uid="{B63C7CDB-12D6-461D-8838-F268687872FD}"/>
    <cellStyle name="60% - Accent1 4" xfId="143" xr:uid="{306F140E-76DE-4580-BDE0-130D55FDD3CF}"/>
    <cellStyle name="60% - Accent2" xfId="40" builtinId="36" customBuiltin="1"/>
    <cellStyle name="60% - Accent2 2" xfId="72" xr:uid="{00000000-0005-0000-0000-00001D000000}"/>
    <cellStyle name="60% - Accent2 2 2" xfId="110" xr:uid="{00000000-0005-0000-0000-00001E000000}"/>
    <cellStyle name="60% - Accent2 2 2 2" xfId="197" xr:uid="{C611FE38-DD81-4AC5-88A1-CC41F7DFC9EF}"/>
    <cellStyle name="60% - Accent2 2 3" xfId="165" xr:uid="{337D1389-7E47-4615-967F-37B974D799A3}"/>
    <cellStyle name="60% - Accent2 3" xfId="91" xr:uid="{00000000-0005-0000-0000-00001F000000}"/>
    <cellStyle name="60% - Accent2 3 2" xfId="178" xr:uid="{D9AE496C-0491-4307-AA5E-713C05EE8B70}"/>
    <cellStyle name="60% - Accent2 4" xfId="146" xr:uid="{9C21B832-0159-4CDC-969A-D6F00C2ED126}"/>
    <cellStyle name="60% - Accent3" xfId="44" builtinId="40" customBuiltin="1"/>
    <cellStyle name="60% - Accent3 2" xfId="73" xr:uid="{00000000-0005-0000-0000-000021000000}"/>
    <cellStyle name="60% - Accent3 2 2" xfId="111" xr:uid="{00000000-0005-0000-0000-000022000000}"/>
    <cellStyle name="60% - Accent3 2 2 2" xfId="198" xr:uid="{FD844015-52E7-42D2-BF30-092CD142AA66}"/>
    <cellStyle name="60% - Accent3 2 3" xfId="166" xr:uid="{21765FCE-B0D1-4472-9ECD-BBC950CAD474}"/>
    <cellStyle name="60% - Accent3 3" xfId="94" xr:uid="{00000000-0005-0000-0000-000023000000}"/>
    <cellStyle name="60% - Accent3 3 2" xfId="181" xr:uid="{326EC1F6-A950-4B24-91A2-03145ADB96EE}"/>
    <cellStyle name="60% - Accent3 4" xfId="149" xr:uid="{4E197FDA-6413-4D5B-9873-23158D6E7EF7}"/>
    <cellStyle name="60% - Accent4" xfId="48" builtinId="44" customBuiltin="1"/>
    <cellStyle name="60% - Accent4 2" xfId="74" xr:uid="{00000000-0005-0000-0000-000025000000}"/>
    <cellStyle name="60% - Accent4 2 2" xfId="112" xr:uid="{00000000-0005-0000-0000-000026000000}"/>
    <cellStyle name="60% - Accent4 2 2 2" xfId="199" xr:uid="{00501F89-B3EF-4BA2-9081-92E54AC2D309}"/>
    <cellStyle name="60% - Accent4 2 3" xfId="167" xr:uid="{37674EB6-0B02-4B96-9AD6-339D507D81AD}"/>
    <cellStyle name="60% - Accent4 3" xfId="97" xr:uid="{00000000-0005-0000-0000-000027000000}"/>
    <cellStyle name="60% - Accent4 3 2" xfId="184" xr:uid="{3EFD578C-5D5F-4996-AC9C-0868ACA04B25}"/>
    <cellStyle name="60% - Accent4 4" xfId="152" xr:uid="{E552F35E-18EF-4F8A-9C5F-A5491409D087}"/>
    <cellStyle name="60% - Accent5" xfId="52" builtinId="48" customBuiltin="1"/>
    <cellStyle name="60% - Accent5 2" xfId="75" xr:uid="{00000000-0005-0000-0000-000029000000}"/>
    <cellStyle name="60% - Accent5 2 2" xfId="113" xr:uid="{00000000-0005-0000-0000-00002A000000}"/>
    <cellStyle name="60% - Accent5 2 2 2" xfId="200" xr:uid="{EE81DDE8-0BB8-4190-B44E-F7ECBD17F097}"/>
    <cellStyle name="60% - Accent5 2 3" xfId="168" xr:uid="{D6D610AC-664B-48E5-A28E-6BA2EBCD9069}"/>
    <cellStyle name="60% - Accent5 3" xfId="100" xr:uid="{00000000-0005-0000-0000-00002B000000}"/>
    <cellStyle name="60% - Accent5 3 2" xfId="187" xr:uid="{C090647B-6762-4E5A-AD69-205C689141D6}"/>
    <cellStyle name="60% - Accent5 4" xfId="155" xr:uid="{047A5236-39C2-4481-BF2E-FD2D71D97E9C}"/>
    <cellStyle name="60% - Accent6" xfId="56" builtinId="52" customBuiltin="1"/>
    <cellStyle name="60% - Accent6 2" xfId="76" xr:uid="{00000000-0005-0000-0000-00002D000000}"/>
    <cellStyle name="60% - Accent6 2 2" xfId="114" xr:uid="{00000000-0005-0000-0000-00002E000000}"/>
    <cellStyle name="60% - Accent6 2 2 2" xfId="201" xr:uid="{E2D735E6-F2C2-472D-951D-45B8C9590B13}"/>
    <cellStyle name="60% - Accent6 2 3" xfId="169" xr:uid="{39E6C26A-427A-40DA-97EF-D4A4C2644A7D}"/>
    <cellStyle name="60% - Accent6 3" xfId="103" xr:uid="{00000000-0005-0000-0000-00002F000000}"/>
    <cellStyle name="60% - Accent6 3 2" xfId="190" xr:uid="{E50D259E-D8F0-4A17-B6B3-C9771B3141AF}"/>
    <cellStyle name="60% - Accent6 4" xfId="158" xr:uid="{F9F4880C-2E86-441A-979C-3644F9901877}"/>
    <cellStyle name="Accent1" xfId="33" builtinId="29" customBuiltin="1"/>
    <cellStyle name="Accent2" xfId="37" builtinId="33" customBuiltin="1"/>
    <cellStyle name="Accent3" xfId="41" builtinId="37" customBuiltin="1"/>
    <cellStyle name="Accent4" xfId="45" builtinId="41" customBuiltin="1"/>
    <cellStyle name="Accent5" xfId="49" builtinId="45" customBuiltin="1"/>
    <cellStyle name="Accent6" xfId="53" builtinId="49" customBuiltin="1"/>
    <cellStyle name="Bad" xfId="23" builtinId="27" customBuiltin="1"/>
    <cellStyle name="Calculation" xfId="27" builtinId="22" customBuiltin="1"/>
    <cellStyle name="Check Cell" xfId="29" builtinId="23" customBuiltin="1"/>
    <cellStyle name="Comma" xfId="1" builtinId="3"/>
    <cellStyle name="Comma 2" xfId="65" xr:uid="{00000000-0005-0000-0000-00003A000000}"/>
    <cellStyle name="Comma 3" xfId="5" xr:uid="{00000000-0005-0000-0000-00003B000000}"/>
    <cellStyle name="Comma 4" xfId="122" xr:uid="{8641E41E-88CA-431F-9883-F584AB408A4A}"/>
    <cellStyle name="Comma 4 2" xfId="134" xr:uid="{423CE492-EFF8-44E4-8CD8-96FD523D508B}"/>
    <cellStyle name="Comma 4 2 2" xfId="15" xr:uid="{00000000-0005-0000-0000-00003C000000}"/>
    <cellStyle name="Comma 4 2 3" xfId="218" xr:uid="{6366ACB9-EF08-491D-895B-CA8B86CA5229}"/>
    <cellStyle name="Comma 4 3" xfId="208" xr:uid="{637DA8F1-830E-4BEA-BD94-CF949E44D207}"/>
    <cellStyle name="Comma 5" xfId="124" xr:uid="{4E297EF1-64E0-499E-9740-FA206C8E13A2}"/>
    <cellStyle name="Comma 5 2" xfId="210" xr:uid="{1894D250-BBB6-4DFF-B80D-8776421BB8FA}"/>
    <cellStyle name="Comma 6" xfId="223" xr:uid="{7BBD92F5-5F7F-47BC-853C-14A0C8B2730F}"/>
    <cellStyle name="Currency" xfId="135" builtinId="4"/>
    <cellStyle name="Currency 2" xfId="8" xr:uid="{00000000-0005-0000-0000-00003E000000}"/>
    <cellStyle name="Currency 2 2" xfId="129" xr:uid="{00000000-0005-0000-0000-000001000000}"/>
    <cellStyle name="Currency 3" xfId="12" xr:uid="{00000000-0005-0000-0000-00003F000000}"/>
    <cellStyle name="Currency 3 2" xfId="82" xr:uid="{00000000-0005-0000-0000-000040000000}"/>
    <cellStyle name="Currency 3 2 2" xfId="172" xr:uid="{C0196C73-B515-42C4-812A-A4F83656C743}"/>
    <cellStyle name="Currency 3 3" xfId="140" xr:uid="{06077B44-4B5E-4C33-BC83-56D685CD2EEF}"/>
    <cellStyle name="Currency 4" xfId="6" xr:uid="{00000000-0005-0000-0000-000041000000}"/>
    <cellStyle name="Currency 5" xfId="84" xr:uid="{00000000-0005-0000-0000-000042000000}"/>
    <cellStyle name="Currency 6" xfId="121" xr:uid="{EC0F7300-B0E6-48C4-A4A4-153B50488302}"/>
    <cellStyle name="Currency 6 2" xfId="126" xr:uid="{C043A257-4D4E-4289-8BEC-7D5AD5FCAB21}"/>
    <cellStyle name="Currency 6 2 2" xfId="212" xr:uid="{14087602-E3D9-4E08-B7A9-29F2CC92CE3A}"/>
    <cellStyle name="Currency 6 3" xfId="133" xr:uid="{BB2DED63-0ABE-483A-9D5E-6D8E827DED13}"/>
    <cellStyle name="Currency 6 3 2" xfId="217" xr:uid="{FAA584CF-1E38-4C53-A47B-14F6A989B574}"/>
    <cellStyle name="Currency 6 4" xfId="207" xr:uid="{6DEEB018-DA20-4895-96AF-EC02F03571A6}"/>
    <cellStyle name="Currency 7" xfId="131" xr:uid="{00000000-0005-0000-0000-000087000000}"/>
    <cellStyle name="Currency 7 2" xfId="215" xr:uid="{3919DBA6-B87A-4BFE-BE27-A6BEFA2EBCE8}"/>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79" builtinId="8"/>
    <cellStyle name="Input" xfId="25" builtinId="20" customBuiltin="1"/>
    <cellStyle name="Linked Cell" xfId="28" builtinId="24" customBuiltin="1"/>
    <cellStyle name="Neutral" xfId="24" builtinId="28" customBuiltin="1"/>
    <cellStyle name="Neutral 2" xfId="77" xr:uid="{00000000-0005-0000-0000-00004D000000}"/>
    <cellStyle name="Normal" xfId="0" builtinId="0"/>
    <cellStyle name="Normal 10" xfId="116" xr:uid="{A38CF09A-29C9-44B0-9E7A-19BD6FDE7597}"/>
    <cellStyle name="Normal 10 2" xfId="203" xr:uid="{CCBD33FF-991E-4B4C-9740-0F9290FCBBC9}"/>
    <cellStyle name="Normal 10 4" xfId="60" xr:uid="{00000000-0005-0000-0000-00004F000000}"/>
    <cellStyle name="Normal 11" xfId="120" xr:uid="{69F91DF7-1E05-4CA3-92A0-885DC3B21823}"/>
    <cellStyle name="Normal 11 2" xfId="125" xr:uid="{A223CCE8-7C67-4CEF-AC7B-4AE833E4B711}"/>
    <cellStyle name="Normal 11 2 2" xfId="138" xr:uid="{D7CFCF9E-2DD7-46C8-A421-743F164BA5D2}"/>
    <cellStyle name="Normal 11 2 2 2" xfId="221" xr:uid="{C6DB09A0-3446-4A0B-A13B-93664FCB3C0E}"/>
    <cellStyle name="Normal 11 2 3" xfId="211" xr:uid="{865B280D-2F62-482B-8CCE-BB9FA3966B3A}"/>
    <cellStyle name="Normal 11 3" xfId="132" xr:uid="{06147257-646B-4EAD-B4B6-71575B1496D5}"/>
    <cellStyle name="Normal 11 3 2" xfId="216" xr:uid="{8C27F9F9-6855-44E7-B6E6-3364F03460DC}"/>
    <cellStyle name="Normal 11 4" xfId="206" xr:uid="{2C9328AD-16D6-401B-AA88-6CAA3C3C8002}"/>
    <cellStyle name="Normal 12" xfId="123" xr:uid="{F1ACB8A3-6714-46A2-BB44-F511FA28B31B}"/>
    <cellStyle name="Normal 12 2" xfId="127" xr:uid="{182437FC-A5CE-4FDB-B194-13D04CD9933F}"/>
    <cellStyle name="Normal 12 2 2" xfId="213" xr:uid="{CECC6CCB-2248-4A65-AC3E-42D5947D78E2}"/>
    <cellStyle name="Normal 12 3" xfId="136" xr:uid="{F625C5F3-4EB8-4956-8CA3-1E78A3E08ED6}"/>
    <cellStyle name="Normal 12 3 2" xfId="219" xr:uid="{F5F5BB32-978C-4E44-B17D-3DC1251CE949}"/>
    <cellStyle name="Normal 12 4" xfId="209" xr:uid="{B936EDB2-7E6C-420D-8F1B-931F032300D2}"/>
    <cellStyle name="Normal 13" xfId="128" xr:uid="{00000000-0005-0000-0000-00008A000000}"/>
    <cellStyle name="Normal 13 2" xfId="214" xr:uid="{0617771E-8EA9-490E-83F4-162D2641338D}"/>
    <cellStyle name="Normal 14" xfId="137" xr:uid="{ED406EBB-8E8E-4908-BDFD-9B499089993D}"/>
    <cellStyle name="Normal 14 2" xfId="220" xr:uid="{D81DE39B-9517-4B46-B8F7-DCE16BE63ED3}"/>
    <cellStyle name="Normal 15" xfId="222" xr:uid="{18696157-A4C9-4F26-953F-585C10BAFF02}"/>
    <cellStyle name="Normal 182 10" xfId="66" xr:uid="{00000000-0005-0000-0000-000050000000}"/>
    <cellStyle name="Normal 2" xfId="16" xr:uid="{00000000-0005-0000-0000-000051000000}"/>
    <cellStyle name="Normal 2 2" xfId="2" xr:uid="{00000000-0005-0000-0000-000052000000}"/>
    <cellStyle name="Normal 2 2 2" xfId="64" xr:uid="{00000000-0005-0000-0000-000053000000}"/>
    <cellStyle name="Normal 2 3" xfId="59" xr:uid="{00000000-0005-0000-0000-000054000000}"/>
    <cellStyle name="Normal 2 3 2" xfId="105" xr:uid="{00000000-0005-0000-0000-000055000000}"/>
    <cellStyle name="Normal 2 3 2 2" xfId="192" xr:uid="{B73EC893-DEBB-4566-A49C-C94BC34279AB}"/>
    <cellStyle name="Normal 2 3 3" xfId="117" xr:uid="{D9525C86-9C57-4418-849A-C23D9115BA5D}"/>
    <cellStyle name="Normal 2 3 3 2" xfId="204" xr:uid="{63E4B944-9665-4EAB-A27E-9FEEDD14FD41}"/>
    <cellStyle name="Normal 2 3 4" xfId="160" xr:uid="{43D2A664-BDFE-4139-BAAA-B512ED49427D}"/>
    <cellStyle name="Normal 2 4" xfId="69" xr:uid="{00000000-0005-0000-0000-000056000000}"/>
    <cellStyle name="Normal 2 5" xfId="83" xr:uid="{00000000-0005-0000-0000-000057000000}"/>
    <cellStyle name="Normal 3" xfId="14" xr:uid="{00000000-0005-0000-0000-000058000000}"/>
    <cellStyle name="Normal 3 2" xfId="11" xr:uid="{00000000-0005-0000-0000-000059000000}"/>
    <cellStyle name="Normal 3 3" xfId="61" xr:uid="{00000000-0005-0000-0000-00005A000000}"/>
    <cellStyle name="Normal 3 4" xfId="70" xr:uid="{00000000-0005-0000-0000-00005B000000}"/>
    <cellStyle name="Normal 4" xfId="58" xr:uid="{00000000-0005-0000-0000-00005C000000}"/>
    <cellStyle name="Normal 4 2" xfId="118" xr:uid="{455B4C1B-B733-4146-AFAC-60F5BB82F1F7}"/>
    <cellStyle name="Normal 5" xfId="3" xr:uid="{00000000-0005-0000-0000-00005D000000}"/>
    <cellStyle name="Normal 5 2" xfId="57" xr:uid="{00000000-0005-0000-0000-00005E000000}"/>
    <cellStyle name="Normal 5 2 2" xfId="104" xr:uid="{00000000-0005-0000-0000-00005F000000}"/>
    <cellStyle name="Normal 5 2 2 2" xfId="191" xr:uid="{E3B0BCDA-745D-4FA6-9F6F-2C84B7DAB78A}"/>
    <cellStyle name="Normal 5 2 3" xfId="159" xr:uid="{8CB83853-4775-4D0C-B4D4-A4390C12DBB9}"/>
    <cellStyle name="Normal 6" xfId="4" xr:uid="{00000000-0005-0000-0000-000060000000}"/>
    <cellStyle name="Normal 6 2" xfId="62" xr:uid="{00000000-0005-0000-0000-000061000000}"/>
    <cellStyle name="Normal 6 2 2" xfId="106" xr:uid="{00000000-0005-0000-0000-000062000000}"/>
    <cellStyle name="Normal 6 2 2 2" xfId="193" xr:uid="{E0B5A228-98B4-44F6-B685-8189A9F17188}"/>
    <cellStyle name="Normal 6 2 3" xfId="119" xr:uid="{E635DE04-41E9-4C8E-8D00-4769FD4E9523}"/>
    <cellStyle name="Normal 6 2 3 2" xfId="205" xr:uid="{5337C2E4-BC52-45BF-8766-FD2EC6A2C0E6}"/>
    <cellStyle name="Normal 6 2 4" xfId="161" xr:uid="{4B14FA2E-6122-40A0-A22D-7FAA936A66E2}"/>
    <cellStyle name="Normal 6 3" xfId="81" xr:uid="{00000000-0005-0000-0000-000063000000}"/>
    <cellStyle name="Normal 6 3 2" xfId="171" xr:uid="{13C3C7B8-ACBB-47BE-B0EB-AC373C305927}"/>
    <cellStyle name="Normal 6 4" xfId="139" xr:uid="{C170E451-0B1B-4BD9-9DA3-30B195D67901}"/>
    <cellStyle name="Normal 7" xfId="63" xr:uid="{00000000-0005-0000-0000-000064000000}"/>
    <cellStyle name="Normal 7 2" xfId="107" xr:uid="{00000000-0005-0000-0000-000065000000}"/>
    <cellStyle name="Normal 7 2 2" xfId="194" xr:uid="{4B8595E5-205B-4BFD-A23F-A239E20C49CC}"/>
    <cellStyle name="Normal 7 3" xfId="162" xr:uid="{9F55DD64-0D27-41BF-93EE-9789CC70B5AB}"/>
    <cellStyle name="Normal 8" xfId="78" xr:uid="{00000000-0005-0000-0000-000066000000}"/>
    <cellStyle name="Normal 8 2" xfId="115" xr:uid="{00000000-0005-0000-0000-000067000000}"/>
    <cellStyle name="Normal 8 2 2" xfId="202" xr:uid="{8F7A4C50-E393-452B-B44D-11EF98590FEB}"/>
    <cellStyle name="Normal 8 3" xfId="170" xr:uid="{8AA9D1B6-2F6F-4DA6-9664-6D153BE3B2F8}"/>
    <cellStyle name="Normal 9" xfId="80" xr:uid="{00000000-0005-0000-0000-000068000000}"/>
    <cellStyle name="Normal_25 Van Ness Secuity" xfId="10" xr:uid="{00000000-0005-0000-0000-000069000000}"/>
    <cellStyle name="Normal_25 Van Ness Secuity 2" xfId="13" xr:uid="{00000000-0005-0000-0000-00006A000000}"/>
    <cellStyle name="Normal_Sheet1_1" xfId="67" xr:uid="{00000000-0005-0000-0000-00006B000000}"/>
    <cellStyle name="Normal_Worksheet - Form 2 2" xfId="7" xr:uid="{00000000-0005-0000-0000-00006C000000}"/>
    <cellStyle name="Note 2" xfId="68" xr:uid="{00000000-0005-0000-0000-00006D000000}"/>
    <cellStyle name="Note 2 2" xfId="108" xr:uid="{00000000-0005-0000-0000-00006E000000}"/>
    <cellStyle name="Note 2 2 2" xfId="195" xr:uid="{C68BCB23-D948-48C7-8821-D01A2955A286}"/>
    <cellStyle name="Note 2 3" xfId="163" xr:uid="{DEF9CA7B-5F00-4616-8D7D-97B87467E170}"/>
    <cellStyle name="Output" xfId="26" builtinId="21" customBuiltin="1"/>
    <cellStyle name="Percent 2" xfId="9" xr:uid="{00000000-0005-0000-0000-000071000000}"/>
    <cellStyle name="Percent 2 2" xfId="130" xr:uid="{00000000-0005-0000-0000-000003000000}"/>
    <cellStyle name="Percent 3" xfId="85" xr:uid="{00000000-0005-0000-0000-000072000000}"/>
    <cellStyle name="Title" xfId="17" builtinId="15" customBuiltin="1"/>
    <cellStyle name="Total" xfId="32" builtinId="25" customBuiltin="1"/>
    <cellStyle name="Warning Text" xfId="30" builtinId="11"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33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619125</xdr:rowOff>
    </xdr:from>
    <xdr:to>
      <xdr:col>9</xdr:col>
      <xdr:colOff>28575</xdr:colOff>
      <xdr:row>49</xdr:row>
      <xdr:rowOff>85725</xdr:rowOff>
    </xdr:to>
    <xdr:pic>
      <xdr:nvPicPr>
        <xdr:cNvPr id="3" name="Picture 2">
          <a:extLst>
            <a:ext uri="{FF2B5EF4-FFF2-40B4-BE49-F238E27FC236}">
              <a16:creationId xmlns:a16="http://schemas.microsoft.com/office/drawing/2014/main" id="{202E9932-128A-E330-A663-8005F4AC1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381125"/>
          <a:ext cx="13258800"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7620</xdr:colOff>
      <xdr:row>26</xdr:row>
      <xdr:rowOff>7620</xdr:rowOff>
    </xdr:to>
    <xdr:pic>
      <xdr:nvPicPr>
        <xdr:cNvPr id="3" name="Picture 2">
          <a:extLst>
            <a:ext uri="{FF2B5EF4-FFF2-40B4-BE49-F238E27FC236}">
              <a16:creationId xmlns:a16="http://schemas.microsoft.com/office/drawing/2014/main" id="{DDE48E0F-A5FA-C704-0E85-F6EC99A54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1960"/>
          <a:ext cx="7063740" cy="470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7620</xdr:rowOff>
    </xdr:from>
    <xdr:to>
      <xdr:col>9</xdr:col>
      <xdr:colOff>7620</xdr:colOff>
      <xdr:row>39</xdr:row>
      <xdr:rowOff>15240</xdr:rowOff>
    </xdr:to>
    <xdr:pic>
      <xdr:nvPicPr>
        <xdr:cNvPr id="3" name="Picture 2">
          <a:extLst>
            <a:ext uri="{FF2B5EF4-FFF2-40B4-BE49-F238E27FC236}">
              <a16:creationId xmlns:a16="http://schemas.microsoft.com/office/drawing/2014/main" id="{93369D50-C80B-0C54-ADE1-2D88A41F1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9580"/>
          <a:ext cx="9235440" cy="10683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7620</xdr:colOff>
      <xdr:row>30</xdr:row>
      <xdr:rowOff>7620</xdr:rowOff>
    </xdr:to>
    <xdr:pic>
      <xdr:nvPicPr>
        <xdr:cNvPr id="2" name="Picture 1">
          <a:extLst>
            <a:ext uri="{FF2B5EF4-FFF2-40B4-BE49-F238E27FC236}">
              <a16:creationId xmlns:a16="http://schemas.microsoft.com/office/drawing/2014/main" id="{27729302-54B0-E90C-A61B-A057880A8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1960"/>
          <a:ext cx="9235440" cy="7642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7620</xdr:colOff>
      <xdr:row>32</xdr:row>
      <xdr:rowOff>7620</xdr:rowOff>
    </xdr:to>
    <xdr:pic>
      <xdr:nvPicPr>
        <xdr:cNvPr id="3" name="Picture 2">
          <a:extLst>
            <a:ext uri="{FF2B5EF4-FFF2-40B4-BE49-F238E27FC236}">
              <a16:creationId xmlns:a16="http://schemas.microsoft.com/office/drawing/2014/main" id="{0B78FEA6-44DC-E240-8290-4594B5103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1960"/>
          <a:ext cx="7879080" cy="727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2</xdr:col>
      <xdr:colOff>276225</xdr:colOff>
      <xdr:row>6</xdr:row>
      <xdr:rowOff>133350</xdr:rowOff>
    </xdr:to>
    <xdr:sp macro="" textlink="">
      <xdr:nvSpPr>
        <xdr:cNvPr id="29699" name="Object 3" hidden="1">
          <a:extLst>
            <a:ext uri="{63B3BB69-23CF-44E3-9099-C40C66FF867C}">
              <a14:compatExt xmlns:a14="http://schemas.microsoft.com/office/drawing/2010/main" spid="_x0000_s29699"/>
            </a:ext>
            <a:ext uri="{FF2B5EF4-FFF2-40B4-BE49-F238E27FC236}">
              <a16:creationId xmlns:a16="http://schemas.microsoft.com/office/drawing/2014/main" id="{00000000-0008-0000-1300-0000037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0</xdr:colOff>
      <xdr:row>4</xdr:row>
      <xdr:rowOff>0</xdr:rowOff>
    </xdr:from>
    <xdr:to>
      <xdr:col>12</xdr:col>
      <xdr:colOff>514094</xdr:colOff>
      <xdr:row>20</xdr:row>
      <xdr:rowOff>177800</xdr:rowOff>
    </xdr:to>
    <xdr:pic>
      <xdr:nvPicPr>
        <xdr:cNvPr id="2" name="Picture 1">
          <a:extLst>
            <a:ext uri="{FF2B5EF4-FFF2-40B4-BE49-F238E27FC236}">
              <a16:creationId xmlns:a16="http://schemas.microsoft.com/office/drawing/2014/main" id="{262DBB42-F3E7-47ED-90B2-0DD4EBAA8B6E}"/>
            </a:ext>
          </a:extLst>
        </xdr:cNvPr>
        <xdr:cNvPicPr>
          <a:picLocks noChangeAspect="1"/>
        </xdr:cNvPicPr>
      </xdr:nvPicPr>
      <xdr:blipFill>
        <a:blip xmlns:r="http://schemas.openxmlformats.org/officeDocument/2006/relationships" r:embed="rId1"/>
        <a:stretch>
          <a:fillRect/>
        </a:stretch>
      </xdr:blipFill>
      <xdr:spPr>
        <a:xfrm>
          <a:off x="609600" y="829733"/>
          <a:ext cx="7219694" cy="31580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13</xdr:col>
      <xdr:colOff>0</xdr:colOff>
      <xdr:row>48</xdr:row>
      <xdr:rowOff>1905</xdr:rowOff>
    </xdr:to>
    <xdr:sp macro="" textlink="">
      <xdr:nvSpPr>
        <xdr:cNvPr id="18435" name="Object 3" hidden="1">
          <a:extLst>
            <a:ext uri="{63B3BB69-23CF-44E3-9099-C40C66FF867C}">
              <a14:compatExt xmlns:a14="http://schemas.microsoft.com/office/drawing/2010/main" spid="_x0000_s18435"/>
            </a:ext>
            <a:ext uri="{FF2B5EF4-FFF2-40B4-BE49-F238E27FC236}">
              <a16:creationId xmlns:a16="http://schemas.microsoft.com/office/drawing/2014/main" id="{00000000-0008-0000-1F00-00000348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2</xdr:row>
      <xdr:rowOff>114300</xdr:rowOff>
    </xdr:from>
    <xdr:to>
      <xdr:col>14</xdr:col>
      <xdr:colOff>257175</xdr:colOff>
      <xdr:row>36</xdr:row>
      <xdr:rowOff>28575</xdr:rowOff>
    </xdr:to>
    <xdr:pic>
      <xdr:nvPicPr>
        <xdr:cNvPr id="3" name="Picture 2">
          <a:extLst>
            <a:ext uri="{FF2B5EF4-FFF2-40B4-BE49-F238E27FC236}">
              <a16:creationId xmlns:a16="http://schemas.microsoft.com/office/drawing/2014/main" id="{29E87E28-558F-49F7-B68D-5827BB49B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333500"/>
          <a:ext cx="8724900"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2</xdr:row>
      <xdr:rowOff>123825</xdr:rowOff>
    </xdr:from>
    <xdr:to>
      <xdr:col>28</xdr:col>
      <xdr:colOff>333375</xdr:colOff>
      <xdr:row>13</xdr:row>
      <xdr:rowOff>180975</xdr:rowOff>
    </xdr:to>
    <xdr:pic>
      <xdr:nvPicPr>
        <xdr:cNvPr id="2" name="Picture 1">
          <a:extLst>
            <a:ext uri="{FF2B5EF4-FFF2-40B4-BE49-F238E27FC236}">
              <a16:creationId xmlns:a16="http://schemas.microsoft.com/office/drawing/2014/main" id="{20C3DF47-2F90-09FC-52DE-F2EF285F5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43025"/>
          <a:ext cx="172212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29</xdr:col>
      <xdr:colOff>209550</xdr:colOff>
      <xdr:row>15</xdr:row>
      <xdr:rowOff>161925</xdr:rowOff>
    </xdr:to>
    <xdr:pic>
      <xdr:nvPicPr>
        <xdr:cNvPr id="2" name="Picture 1">
          <a:extLst>
            <a:ext uri="{FF2B5EF4-FFF2-40B4-BE49-F238E27FC236}">
              <a16:creationId xmlns:a16="http://schemas.microsoft.com/office/drawing/2014/main" id="{C84DA268-B9C6-6FFA-8771-D5944672E5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7887950"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3</xdr:row>
      <xdr:rowOff>95250</xdr:rowOff>
    </xdr:from>
    <xdr:to>
      <xdr:col>38</xdr:col>
      <xdr:colOff>438150</xdr:colOff>
      <xdr:row>16</xdr:row>
      <xdr:rowOff>171450</xdr:rowOff>
    </xdr:to>
    <xdr:pic>
      <xdr:nvPicPr>
        <xdr:cNvPr id="5" name="Picture 4">
          <a:extLst>
            <a:ext uri="{FF2B5EF4-FFF2-40B4-BE49-F238E27FC236}">
              <a16:creationId xmlns:a16="http://schemas.microsoft.com/office/drawing/2014/main" id="{2DE1CC39-95B5-3003-D665-E8DB151F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504950"/>
          <a:ext cx="23555325"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227301</xdr:colOff>
      <xdr:row>1</xdr:row>
      <xdr:rowOff>389660</xdr:rowOff>
    </xdr:from>
    <xdr:to>
      <xdr:col>23</xdr:col>
      <xdr:colOff>389227</xdr:colOff>
      <xdr:row>10</xdr:row>
      <xdr:rowOff>170152</xdr:rowOff>
    </xdr:to>
    <xdr:pic>
      <xdr:nvPicPr>
        <xdr:cNvPr id="3" name="Picture 2">
          <a:extLst>
            <a:ext uri="{FF2B5EF4-FFF2-40B4-BE49-F238E27FC236}">
              <a16:creationId xmlns:a16="http://schemas.microsoft.com/office/drawing/2014/main" id="{083F2144-370C-45DF-BE2E-71EBCFA07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301" y="1006620"/>
          <a:ext cx="14103062" cy="1934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259773</xdr:colOff>
      <xdr:row>1</xdr:row>
      <xdr:rowOff>571051</xdr:rowOff>
    </xdr:from>
    <xdr:to>
      <xdr:col>45</xdr:col>
      <xdr:colOff>518927</xdr:colOff>
      <xdr:row>14</xdr:row>
      <xdr:rowOff>118134</xdr:rowOff>
    </xdr:to>
    <xdr:pic>
      <xdr:nvPicPr>
        <xdr:cNvPr id="4" name="Picture 3">
          <a:extLst>
            <a:ext uri="{FF2B5EF4-FFF2-40B4-BE49-F238E27FC236}">
              <a16:creationId xmlns:a16="http://schemas.microsoft.com/office/drawing/2014/main" id="{9711ADB4-9E35-403C-8154-F193F3032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73" y="1189557"/>
          <a:ext cx="27535290" cy="237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193674</xdr:colOff>
      <xdr:row>16</xdr:row>
      <xdr:rowOff>149623</xdr:rowOff>
    </xdr:from>
    <xdr:to>
      <xdr:col>9</xdr:col>
      <xdr:colOff>641349</xdr:colOff>
      <xdr:row>21</xdr:row>
      <xdr:rowOff>48668</xdr:rowOff>
    </xdr:to>
    <xdr:pic>
      <xdr:nvPicPr>
        <xdr:cNvPr id="5" name="Picture 4" descr="Graphical user interface, application&#10;&#10;Description automatically generated">
          <a:extLst>
            <a:ext uri="{FF2B5EF4-FFF2-40B4-BE49-F238E27FC236}">
              <a16:creationId xmlns:a16="http://schemas.microsoft.com/office/drawing/2014/main" id="{00000000-0008-0000-0C00-000005000000}"/>
            </a:ext>
          </a:extLst>
        </xdr:cNvPr>
        <xdr:cNvPicPr>
          <a:picLocks noChangeAspect="1"/>
        </xdr:cNvPicPr>
      </xdr:nvPicPr>
      <xdr:blipFill rotWithShape="1">
        <a:blip xmlns:r="http://schemas.openxmlformats.org/officeDocument/2006/relationships" r:embed="rId1"/>
        <a:srcRect l="21212" t="7067" r="66575" b="81763"/>
        <a:stretch/>
      </xdr:blipFill>
      <xdr:spPr bwMode="auto">
        <a:xfrm>
          <a:off x="3851274" y="2664223"/>
          <a:ext cx="1876425" cy="10293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16</xdr:row>
      <xdr:rowOff>85725</xdr:rowOff>
    </xdr:from>
    <xdr:to>
      <xdr:col>11</xdr:col>
      <xdr:colOff>467561</xdr:colOff>
      <xdr:row>17</xdr:row>
      <xdr:rowOff>239168</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rotWithShape="1">
        <a:blip xmlns:r="http://schemas.openxmlformats.org/officeDocument/2006/relationships" r:embed="rId2"/>
        <a:srcRect b="70956"/>
        <a:stretch/>
      </xdr:blipFill>
      <xdr:spPr>
        <a:xfrm>
          <a:off x="0" y="2600325"/>
          <a:ext cx="7646236" cy="321718"/>
        </a:xfrm>
        <a:prstGeom prst="rect">
          <a:avLst/>
        </a:prstGeom>
      </xdr:spPr>
    </xdr:pic>
    <xdr:clientData/>
  </xdr:twoCellAnchor>
  <xdr:twoCellAnchor editAs="oneCell">
    <xdr:from>
      <xdr:col>7</xdr:col>
      <xdr:colOff>193674</xdr:colOff>
      <xdr:row>16</xdr:row>
      <xdr:rowOff>149623</xdr:rowOff>
    </xdr:from>
    <xdr:to>
      <xdr:col>9</xdr:col>
      <xdr:colOff>641349</xdr:colOff>
      <xdr:row>21</xdr:row>
      <xdr:rowOff>48668</xdr:rowOff>
    </xdr:to>
    <xdr:pic>
      <xdr:nvPicPr>
        <xdr:cNvPr id="4" name="Picture 3" descr="Graphical user interface, application&#10;&#10;Description automatically generated">
          <a:extLst>
            <a:ext uri="{FF2B5EF4-FFF2-40B4-BE49-F238E27FC236}">
              <a16:creationId xmlns:a16="http://schemas.microsoft.com/office/drawing/2014/main" id="{17BB4A33-8167-4554-A0E3-89ACF357EE96}"/>
            </a:ext>
          </a:extLst>
        </xdr:cNvPr>
        <xdr:cNvPicPr>
          <a:picLocks noChangeAspect="1"/>
        </xdr:cNvPicPr>
      </xdr:nvPicPr>
      <xdr:blipFill rotWithShape="1">
        <a:blip xmlns:r="http://schemas.openxmlformats.org/officeDocument/2006/relationships" r:embed="rId1"/>
        <a:srcRect l="21212" t="7067" r="66575" b="81763"/>
        <a:stretch/>
      </xdr:blipFill>
      <xdr:spPr bwMode="auto">
        <a:xfrm>
          <a:off x="6657974" y="3134123"/>
          <a:ext cx="1876425" cy="10388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16</xdr:row>
      <xdr:rowOff>85725</xdr:rowOff>
    </xdr:from>
    <xdr:to>
      <xdr:col>11</xdr:col>
      <xdr:colOff>467561</xdr:colOff>
      <xdr:row>17</xdr:row>
      <xdr:rowOff>239168</xdr:rowOff>
    </xdr:to>
    <xdr:pic>
      <xdr:nvPicPr>
        <xdr:cNvPr id="7" name="Picture 6">
          <a:extLst>
            <a:ext uri="{FF2B5EF4-FFF2-40B4-BE49-F238E27FC236}">
              <a16:creationId xmlns:a16="http://schemas.microsoft.com/office/drawing/2014/main" id="{D84618F2-BCF7-49FA-A260-0C09E72C0F43}"/>
            </a:ext>
          </a:extLst>
        </xdr:cNvPr>
        <xdr:cNvPicPr>
          <a:picLocks noChangeAspect="1"/>
        </xdr:cNvPicPr>
      </xdr:nvPicPr>
      <xdr:blipFill rotWithShape="1">
        <a:blip xmlns:r="http://schemas.openxmlformats.org/officeDocument/2006/relationships" r:embed="rId2"/>
        <a:srcRect b="70956"/>
        <a:stretch/>
      </xdr:blipFill>
      <xdr:spPr>
        <a:xfrm>
          <a:off x="2806700" y="3070225"/>
          <a:ext cx="7652586" cy="328068"/>
        </a:xfrm>
        <a:prstGeom prst="rect">
          <a:avLst/>
        </a:prstGeom>
      </xdr:spPr>
    </xdr:pic>
    <xdr:clientData/>
  </xdr:twoCellAnchor>
  <xdr:twoCellAnchor editAs="oneCell">
    <xdr:from>
      <xdr:col>1</xdr:col>
      <xdr:colOff>161925</xdr:colOff>
      <xdr:row>3</xdr:row>
      <xdr:rowOff>76200</xdr:rowOff>
    </xdr:from>
    <xdr:to>
      <xdr:col>8</xdr:col>
      <xdr:colOff>227967</xdr:colOff>
      <xdr:row>11</xdr:row>
      <xdr:rowOff>142649</xdr:rowOff>
    </xdr:to>
    <xdr:pic>
      <xdr:nvPicPr>
        <xdr:cNvPr id="2" name="Picture 1">
          <a:extLst>
            <a:ext uri="{FF2B5EF4-FFF2-40B4-BE49-F238E27FC236}">
              <a16:creationId xmlns:a16="http://schemas.microsoft.com/office/drawing/2014/main" id="{125EA09E-012A-B7A0-D620-1C376A2167E9}"/>
            </a:ext>
          </a:extLst>
        </xdr:cNvPr>
        <xdr:cNvPicPr>
          <a:picLocks noChangeAspect="1"/>
        </xdr:cNvPicPr>
      </xdr:nvPicPr>
      <xdr:blipFill>
        <a:blip xmlns:r="http://schemas.openxmlformats.org/officeDocument/2006/relationships" r:embed="rId3"/>
        <a:stretch>
          <a:fillRect/>
        </a:stretch>
      </xdr:blipFill>
      <xdr:spPr>
        <a:xfrm>
          <a:off x="2838450" y="1247775"/>
          <a:ext cx="5066667" cy="18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7620</xdr:colOff>
      <xdr:row>31</xdr:row>
      <xdr:rowOff>7620</xdr:rowOff>
    </xdr:to>
    <xdr:pic>
      <xdr:nvPicPr>
        <xdr:cNvPr id="2" name="Picture 1">
          <a:extLst>
            <a:ext uri="{FF2B5EF4-FFF2-40B4-BE49-F238E27FC236}">
              <a16:creationId xmlns:a16="http://schemas.microsoft.com/office/drawing/2014/main" id="{A187AD44-82FA-B1C8-CB88-9E556F106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6300"/>
          <a:ext cx="10492740" cy="1037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ning%20and%20Budget/Budget/FY%2008-09/Simclaim%2008-09/SimClaim08-09-activ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inance\Budget%20and%20Planning\Budget\Budget_monitoring\6-month_9-month_reports\FY19-20\9%20Month%20ADM_Active%20Requisitions_04.1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2011/Two%20year%20budget/Two-Year%20Budget%20Forms-ACTIV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CCZERW~1.CON/LOCALS~1/Temp/notes9B2956/Form%2010%20-%20Capit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imClaim01-02-April_30_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EBBLEBEACH\Public\Planning%20and%20Budget\Budget\FY%2001-02%20Budget\SimClaim\The%20SimClaim%202001-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TO DO"/>
      <sheetName val="Bottom_Line"/>
      <sheetName val="Comment Log"/>
      <sheetName val="Bgt_Subtotals"/>
      <sheetName val="Bgt"/>
      <sheetName val="Pivot tables"/>
      <sheetName val="Staff Data Entry"/>
      <sheetName val="Staff Detail"/>
      <sheetName val="Staff Summ"/>
      <sheetName val="Cost_Summ"/>
      <sheetName val="Rev_Summ"/>
      <sheetName val="Rev_Subob"/>
      <sheetName val="Summary Rpt"/>
      <sheetName val="Notes"/>
      <sheetName val="Time_Study_Info"/>
      <sheetName val="Aid"/>
      <sheetName val="Claim_Notes"/>
      <sheetName val="Reserves"/>
      <sheetName val="Index-Subob"/>
      <sheetName val="Charts"/>
      <sheetName val="Salaries"/>
      <sheetName val="FM13-14Rev_Accrual_Summ"/>
      <sheetName val="BUDGET SUBMISSION CHECKLIST"/>
      <sheetName val="Table of Contents"/>
      <sheetName val="1A Summary of Major Changes"/>
      <sheetName val="15.40.001 GFS Target"/>
      <sheetName val="15.40.002 GFS Target "/>
      <sheetName val="1C Department Budget Summary"/>
      <sheetName val="15.50.012 Dept Total Budget His"/>
      <sheetName val="2A Revenue Report"/>
      <sheetName val="2B Fees &amp; Fines"/>
      <sheetName val="2C Cost Recovery"/>
      <sheetName val="3A Expenditure Changes"/>
      <sheetName val="3B Position Changes"/>
      <sheetName val="4A 4B Equipment Req"/>
      <sheetName val="4C Fleet Req"/>
      <sheetName val="Fleet TCs"/>
      <sheetName val="Fleet Lists"/>
      <sheetName val="COIT, Capital"/>
      <sheetName val="Prop J Description"/>
      <sheetName val="Prop J Summary"/>
      <sheetName val="Prop J CITY est Cost Template"/>
      <sheetName val="Prop J CONTRACT Cost Detail"/>
      <sheetName val="Prop J Cover Page Sample"/>
      <sheetName val="Chrtfield Chng Request-summary"/>
      <sheetName val="Chartfield Request Forms"/>
      <sheetName val="Subsetting Request Forms -&gt;"/>
      <sheetName val="Fund ID"/>
      <sheetName val="Dept ID"/>
      <sheetName val="Project-Activity"/>
      <sheetName val="Authority ID"/>
      <sheetName val="Account ID"/>
      <sheetName val="RevTrf"/>
      <sheetName val="Job Class"/>
      <sheetName val="New User BPMS Access Request"/>
      <sheetName val="Contact Sheet"/>
      <sheetName val="Dropdown"/>
    </sheetNames>
    <sheetDataSet>
      <sheetData sheetId="0"/>
      <sheetData sheetId="1"/>
      <sheetData sheetId="2"/>
      <sheetData sheetId="3"/>
      <sheetData sheetId="4"/>
      <sheetData sheetId="5">
        <row r="8">
          <cell r="K8" t="str">
            <v>Budget Item</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B Review Template"/>
      <sheetName val="PIVOT"/>
      <sheetName val="ACTIVE POSITIONS"/>
      <sheetName val="CCSF_HR0209_ACTPOS_20200413_105"/>
      <sheetName val="DO NOT USE"/>
      <sheetName val="Deleted Fileds - Do Not Use"/>
      <sheetName val="HOLD POSITIONS"/>
      <sheetName val="List of fields"/>
    </sheetNames>
    <sheetDataSet>
      <sheetData sheetId="0"/>
      <sheetData sheetId="1"/>
      <sheetData sheetId="2"/>
      <sheetData sheetId="3"/>
      <sheetData sheetId="4">
        <row r="1">
          <cell r="A1" t="str">
            <v>Kingsley</v>
          </cell>
          <cell r="G1" t="str">
            <v>Approved</v>
          </cell>
          <cell r="S1" t="str">
            <v>Scheduled</v>
          </cell>
          <cell r="V1" t="str">
            <v>Scheduled</v>
          </cell>
          <cell r="Y1" t="str">
            <v>In-Progress</v>
          </cell>
          <cell r="AB1" t="str">
            <v>Sent</v>
          </cell>
          <cell r="AE1" t="str">
            <v>RTF</v>
          </cell>
          <cell r="AH1" t="str">
            <v>FT</v>
          </cell>
          <cell r="AK1" t="str">
            <v>PCS</v>
          </cell>
          <cell r="AN1" t="str">
            <v>ADM</v>
          </cell>
          <cell r="AQ1">
            <v>311</v>
          </cell>
        </row>
        <row r="2">
          <cell r="A2" t="str">
            <v>Maggie</v>
          </cell>
          <cell r="G2" t="str">
            <v>Pending DHR-CS</v>
          </cell>
          <cell r="S2" t="str">
            <v>In-Progress</v>
          </cell>
          <cell r="V2" t="str">
            <v>In-Progress</v>
          </cell>
          <cell r="Y2" t="str">
            <v>Completed</v>
          </cell>
          <cell r="AB2" t="str">
            <v>Accepted</v>
          </cell>
          <cell r="AE2" t="str">
            <v>Announcement</v>
          </cell>
          <cell r="AH2" t="str">
            <v>PT</v>
          </cell>
          <cell r="AK2" t="str">
            <v>PEX</v>
          </cell>
          <cell r="AN2"/>
          <cell r="AQ2" t="str">
            <v>ACC</v>
          </cell>
        </row>
        <row r="3">
          <cell r="A3" t="str">
            <v>Mona</v>
          </cell>
          <cell r="G3" t="str">
            <v>Pending DHR-RAS</v>
          </cell>
          <cell r="S3" t="str">
            <v>Completed</v>
          </cell>
          <cell r="V3" t="str">
            <v>Cleared</v>
          </cell>
          <cell r="AB3" t="str">
            <v>Declined</v>
          </cell>
          <cell r="AE3" t="str">
            <v>Exam</v>
          </cell>
          <cell r="AH3" t="str">
            <v>AN</v>
          </cell>
          <cell r="AK3" t="str">
            <v>TEX</v>
          </cell>
          <cell r="AN3"/>
          <cell r="AQ3" t="str">
            <v>CANN</v>
          </cell>
        </row>
        <row r="4">
          <cell r="A4" t="str">
            <v>Angie</v>
          </cell>
          <cell r="G4" t="str">
            <v>Pending DHR-EEO</v>
          </cell>
          <cell r="AE4" t="str">
            <v>Selection</v>
          </cell>
          <cell r="AK4" t="str">
            <v>TPV</v>
          </cell>
          <cell r="AQ4" t="str">
            <v>CAO</v>
          </cell>
        </row>
        <row r="5">
          <cell r="A5" t="str">
            <v>Sean</v>
          </cell>
          <cell r="G5" t="str">
            <v>Pending MBO</v>
          </cell>
          <cell r="AE5" t="str">
            <v>Filled</v>
          </cell>
          <cell r="AK5" t="str">
            <v>FLX</v>
          </cell>
          <cell r="AQ5" t="str">
            <v>CC</v>
          </cell>
        </row>
        <row r="6">
          <cell r="A6"/>
          <cell r="G6" t="str">
            <v>Proposed</v>
          </cell>
          <cell r="AE6" t="str">
            <v>Cancelled</v>
          </cell>
          <cell r="AQ6" t="str">
            <v>CMD</v>
          </cell>
        </row>
        <row r="7">
          <cell r="A7"/>
          <cell r="G7" t="str">
            <v>Denied</v>
          </cell>
          <cell r="AE7" t="str">
            <v>Hold</v>
          </cell>
          <cell r="AQ7" t="str">
            <v>COIT</v>
          </cell>
        </row>
        <row r="8">
          <cell r="A8"/>
          <cell r="G8" t="str">
            <v>No RTF</v>
          </cell>
          <cell r="AE8" t="str">
            <v>Proposed</v>
          </cell>
          <cell r="AQ8" t="str">
            <v>CONV</v>
          </cell>
        </row>
        <row r="9">
          <cell r="AE9" t="str">
            <v>Declined</v>
          </cell>
          <cell r="AQ9" t="str">
            <v>DATA</v>
          </cell>
        </row>
        <row r="10">
          <cell r="AQ10" t="str">
            <v>DIGITAL</v>
          </cell>
        </row>
        <row r="11">
          <cell r="AQ11" t="str">
            <v>ENT</v>
          </cell>
        </row>
        <row r="12">
          <cell r="AQ12" t="str">
            <v>EVENTS</v>
          </cell>
        </row>
        <row r="13">
          <cell r="AQ13" t="str">
            <v>FLEET</v>
          </cell>
        </row>
        <row r="14">
          <cell r="AQ14" t="str">
            <v>GFTA</v>
          </cell>
        </row>
        <row r="15">
          <cell r="AQ15" t="str">
            <v>HR</v>
          </cell>
        </row>
        <row r="16">
          <cell r="AQ16" t="str">
            <v>JUSTIS</v>
          </cell>
        </row>
        <row r="17">
          <cell r="AQ17" t="str">
            <v>MOD</v>
          </cell>
        </row>
        <row r="18">
          <cell r="AQ18" t="str">
            <v>OCA</v>
          </cell>
        </row>
        <row r="19">
          <cell r="AQ19" t="str">
            <v>OCEIA</v>
          </cell>
        </row>
        <row r="20">
          <cell r="AQ20" t="str">
            <v>OCME</v>
          </cell>
        </row>
        <row r="21">
          <cell r="AQ21" t="str">
            <v>OLSE</v>
          </cell>
        </row>
        <row r="22">
          <cell r="AQ22" t="str">
            <v>ORCP</v>
          </cell>
        </row>
        <row r="23">
          <cell r="AQ23" t="str">
            <v>PERMIT</v>
          </cell>
        </row>
        <row r="24">
          <cell r="AQ24" t="str">
            <v>RED</v>
          </cell>
        </row>
        <row r="25">
          <cell r="AQ25" t="str">
            <v>REPRO</v>
          </cell>
        </row>
        <row r="26">
          <cell r="AQ26" t="str">
            <v>RISK</v>
          </cell>
        </row>
        <row r="27">
          <cell r="AQ27" t="str">
            <v>TIDA</v>
          </cell>
        </row>
        <row r="28">
          <cell r="AQ28" t="str">
            <v>TRANS</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 Major Changes"/>
      <sheetName val="Form 2A-Revenue Report"/>
      <sheetName val="Form 2B-Fees &amp; Fines"/>
      <sheetName val="Form 2C-Fee Cost Recovery"/>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10-One Time Efficiency"/>
      <sheetName val="Form 11-Contracts"/>
      <sheetName val="FMCS"/>
      <sheetName val="Contact Sheet"/>
      <sheetName val="Prop J Template"/>
      <sheetName val="Prop J Sample"/>
    </sheetNames>
    <sheetDataSet>
      <sheetData sheetId="0"/>
      <sheetData sheetId="1"/>
      <sheetData sheetId="2">
        <row r="3">
          <cell r="Q3" t="str">
            <v>Yes</v>
          </cell>
        </row>
        <row r="4">
          <cell r="Q4"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 Budget Request Form"/>
      <sheetName val="Drop-Down Menu Lists"/>
      <sheetName val="Capital_Budget_Request_Form"/>
      <sheetName val="Drop-Down_Menu_Lists"/>
      <sheetName val="BUDGET SUBMISSION CHECKLIST"/>
      <sheetName val="Table of Contents"/>
      <sheetName val="1A Summary of Major Changes"/>
      <sheetName val="1B Efficiency-Reduction Target"/>
      <sheetName val="1C Department Budget Summary"/>
      <sheetName val="2A Revenue Report"/>
      <sheetName val="2B Fees &amp; Fines"/>
      <sheetName val="2C Cost Recovery"/>
      <sheetName val="(SFERS) 3A Expenditure Chgs"/>
      <sheetName val="(RHCTF)3A Expenditure Chgs"/>
      <sheetName val="(DCP)3A Expenditure Changes"/>
      <sheetName val="(SFERS)3B Position Changes"/>
      <sheetName val="(DCP)3B Position Changes"/>
      <sheetName val="4A 4B Equipment Req"/>
      <sheetName val="4C Fleet Req"/>
      <sheetName val="Fleet TCs"/>
      <sheetName val="Fleet Lists"/>
      <sheetName val="COIT, Capital"/>
      <sheetName val="Prop J Description"/>
      <sheetName val="Prop J Summary"/>
      <sheetName val="Prop J CITY est Cost Template"/>
      <sheetName val="Prop J CONTRACT Cost Detail"/>
      <sheetName val="Prop J Cover Page Sample"/>
      <sheetName val="Chrtfield Chng Request-summary"/>
      <sheetName val="Chartfield Request Forms"/>
      <sheetName val="Subsetting Request Forms -&gt;"/>
      <sheetName val="Fund ID"/>
      <sheetName val="Dept ID"/>
      <sheetName val="Project-Activity"/>
      <sheetName val="Authority ID"/>
      <sheetName val="Account ID"/>
      <sheetName val="RevTrf"/>
      <sheetName val="Job Class"/>
      <sheetName val="New User BPMS Access Request"/>
      <sheetName val="Contact Sheet"/>
      <sheetName val="Dropdown"/>
      <sheetName val="Sheet1"/>
    </sheetNames>
    <sheetDataSet>
      <sheetData sheetId="0"/>
      <sheetData sheetId="1">
        <row r="2">
          <cell r="A2" t="str">
            <v>**Subsystem Choices**</v>
          </cell>
        </row>
        <row r="3">
          <cell r="A3" t="str">
            <v>Roof - Tile</v>
          </cell>
        </row>
        <row r="4">
          <cell r="A4" t="str">
            <v>Roof - Metal, Concrete</v>
          </cell>
        </row>
        <row r="5">
          <cell r="A5" t="str">
            <v>Roof - Built-up, Mmbrn, Cdr, Shingle</v>
          </cell>
        </row>
        <row r="6">
          <cell r="A6" t="str">
            <v>Roof - 15-yr roof</v>
          </cell>
        </row>
        <row r="7">
          <cell r="A7" t="str">
            <v>Rooftop Plaza</v>
          </cell>
        </row>
        <row r="8">
          <cell r="A8" t="str">
            <v>Bldg Exterior (Hard)</v>
          </cell>
        </row>
        <row r="9">
          <cell r="A9" t="str">
            <v>Bldg Exterior (Soft)</v>
          </cell>
        </row>
        <row r="10">
          <cell r="A10" t="str">
            <v>Bldg Exterior (CW)</v>
          </cell>
        </row>
        <row r="11">
          <cell r="A11" t="str">
            <v>Elevators &amp; Conveying Systems</v>
          </cell>
        </row>
        <row r="12">
          <cell r="A12" t="str">
            <v>HVAC - Equipment</v>
          </cell>
        </row>
        <row r="13">
          <cell r="A13" t="str">
            <v>HVAC - Controls</v>
          </cell>
        </row>
        <row r="14">
          <cell r="A14" t="str">
            <v>HVAC - Distribution Systems</v>
          </cell>
        </row>
        <row r="15">
          <cell r="A15" t="str">
            <v>Electrical Equipment</v>
          </cell>
        </row>
        <row r="16">
          <cell r="A16" t="str">
            <v>Electrical Rough-in</v>
          </cell>
        </row>
        <row r="17">
          <cell r="A17" t="str">
            <v>Plumbing Fixtures</v>
          </cell>
        </row>
        <row r="18">
          <cell r="A18" t="str">
            <v>Plumbing Rough-in</v>
          </cell>
        </row>
        <row r="19">
          <cell r="A19" t="str">
            <v>Fire Protection Systems</v>
          </cell>
        </row>
        <row r="20">
          <cell r="A20" t="str">
            <v>Fire Detection Systems</v>
          </cell>
        </row>
        <row r="21">
          <cell r="A21" t="str">
            <v>CCMS (Security, Surveillance Systems)</v>
          </cell>
        </row>
        <row r="22">
          <cell r="A22" t="str">
            <v>Built-in Equipment and Specialties</v>
          </cell>
        </row>
        <row r="23">
          <cell r="A23" t="str">
            <v>Hospital Equipment</v>
          </cell>
        </row>
        <row r="24">
          <cell r="A24" t="str">
            <v>Interior Finishes</v>
          </cell>
        </row>
        <row r="25">
          <cell r="A25" t="str">
            <v>Public Restrooms</v>
          </cell>
        </row>
        <row r="26">
          <cell r="A26" t="str">
            <v>**Infrastructure Categories** (below)</v>
          </cell>
        </row>
        <row r="27">
          <cell r="A27" t="str">
            <v>Roads</v>
          </cell>
        </row>
        <row r="28">
          <cell r="A28" t="str">
            <v>Landscape and Hardscape</v>
          </cell>
        </row>
        <row r="29">
          <cell r="A29" t="str">
            <v>Utilities Distribution</v>
          </cell>
        </row>
        <row r="30">
          <cell r="A30" t="str">
            <v>Utilities Generation</v>
          </cell>
        </row>
        <row r="31">
          <cell r="A31" t="str">
            <v>Security Systems</v>
          </cell>
        </row>
        <row r="32">
          <cell r="A32" t="str">
            <v>Miscellaneous</v>
          </cell>
        </row>
        <row r="37">
          <cell r="A37" t="str">
            <v>Enhancement</v>
          </cell>
        </row>
        <row r="38">
          <cell r="A38" t="str">
            <v>Facility Renewal</v>
          </cell>
        </row>
        <row r="39">
          <cell r="A39" t="str">
            <v>Facility Maintenance</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Actual Amounts are from the PoepleSoft GL Module. Click on amounts to drill to transaction details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mment log"/>
      <sheetName val="Bottom_Line"/>
      <sheetName val="Budget"/>
      <sheetName val="Carryfwds"/>
      <sheetName val="Staffing"/>
      <sheetName val="Salary Ord"/>
      <sheetName val="Staffing Summaries"/>
      <sheetName val="Admin_Cost_Summary"/>
      <sheetName val="Rev_Summary"/>
      <sheetName val="Rev_Notes"/>
      <sheetName val="Combined_Summary"/>
      <sheetName val="Rev Subob"/>
      <sheetName val="Working changes"/>
      <sheetName val="Status-Detail"/>
      <sheetName val="FY02 Summary Rpt"/>
      <sheetName val="Comparison to 3-25-02"/>
      <sheetName val="Update_Instructions"/>
      <sheetName val="Cover"/>
      <sheetName val="1A Summary of Major Changes"/>
      <sheetName val="1B Efficiency-Reduction Target"/>
      <sheetName val="1C Dept Budget Summary"/>
      <sheetName val="2A Revenue Report"/>
      <sheetName val="2B Fees &amp; Fines"/>
      <sheetName val="3A Expenditure Changes"/>
      <sheetName val="3B Position Changes"/>
      <sheetName val="4A 4B Equipment Req "/>
      <sheetName val="4C Fleet Req"/>
      <sheetName val="Prop J Food Service"/>
      <sheetName val="Prop J Descri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_Log"/>
      <sheetName val="Bottom_Line"/>
      <sheetName val="Budget"/>
      <sheetName val="Carryfwds"/>
      <sheetName val="Grants &amp; gifts"/>
      <sheetName val="Staffing"/>
      <sheetName val="Salary Ord"/>
      <sheetName val="Staffing Summaries"/>
      <sheetName val="Admin_Cost_Summary"/>
      <sheetName val="Rev_Summary"/>
      <sheetName val="Rev_Notes"/>
      <sheetName val="Combined_Summary"/>
      <sheetName val="Rev Subob"/>
      <sheetName val="Claim Notes"/>
      <sheetName val="Status-Detail"/>
      <sheetName val="FY02 Summary Rpt"/>
      <sheetName val="Comparison to 3-25-02"/>
      <sheetName val="YE-Close-Projection"/>
      <sheetName val="Key"/>
      <sheetName val="Comment log"/>
      <sheetName val="Working changes"/>
      <sheetName val="FY 01-02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https://www.sf.gov/sites/default/files/2024-05/FY24-25%20Master%20Fee%20Schedule%20and%20Fees%20Certification.pdf"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688E-1877-441A-9602-F104545BAB0D}">
  <sheetPr>
    <tabColor theme="1"/>
  </sheetPr>
  <dimension ref="B1:B35"/>
  <sheetViews>
    <sheetView topLeftCell="A10" workbookViewId="0">
      <selection activeCell="F30" sqref="F30"/>
    </sheetView>
  </sheetViews>
  <sheetFormatPr defaultRowHeight="15"/>
  <cols>
    <col min="2" max="2" width="125.5703125" customWidth="1"/>
    <col min="3" max="3" width="13.42578125" customWidth="1"/>
  </cols>
  <sheetData>
    <row r="1" spans="2:2" ht="36">
      <c r="B1" s="253" t="s">
        <v>0</v>
      </c>
    </row>
    <row r="2" spans="2:2">
      <c r="B2" s="254" t="s">
        <v>1</v>
      </c>
    </row>
    <row r="3" spans="2:2">
      <c r="B3" s="255"/>
    </row>
    <row r="4" spans="2:2" ht="30">
      <c r="B4" s="260" t="s">
        <v>2</v>
      </c>
    </row>
    <row r="5" spans="2:2">
      <c r="B5" s="256"/>
    </row>
    <row r="6" spans="2:2">
      <c r="B6" s="257" t="s">
        <v>3</v>
      </c>
    </row>
    <row r="7" spans="2:2" ht="30">
      <c r="B7" s="261" t="s">
        <v>1219</v>
      </c>
    </row>
    <row r="8" spans="2:2">
      <c r="B8" s="262" t="s">
        <v>1032</v>
      </c>
    </row>
    <row r="9" spans="2:2">
      <c r="B9" s="262" t="s">
        <v>1220</v>
      </c>
    </row>
    <row r="10" spans="2:2">
      <c r="B10" s="262" t="s">
        <v>1048</v>
      </c>
    </row>
    <row r="11" spans="2:2">
      <c r="B11" s="258" t="s">
        <v>1221</v>
      </c>
    </row>
    <row r="12" spans="2:2">
      <c r="B12" s="258" t="s">
        <v>4</v>
      </c>
    </row>
    <row r="13" spans="2:2">
      <c r="B13" s="258" t="s">
        <v>5</v>
      </c>
    </row>
    <row r="14" spans="2:2">
      <c r="B14" s="258" t="s">
        <v>1222</v>
      </c>
    </row>
    <row r="15" spans="2:2" ht="30">
      <c r="B15" s="261" t="s">
        <v>1223</v>
      </c>
    </row>
    <row r="16" spans="2:2">
      <c r="B16" s="258" t="s">
        <v>1224</v>
      </c>
    </row>
    <row r="17" spans="2:2">
      <c r="B17" s="261" t="s">
        <v>1225</v>
      </c>
    </row>
    <row r="18" spans="2:2" ht="30" customHeight="1">
      <c r="B18" s="377" t="s">
        <v>1033</v>
      </c>
    </row>
    <row r="19" spans="2:2">
      <c r="B19" s="258" t="s">
        <v>1045</v>
      </c>
    </row>
    <row r="20" spans="2:2">
      <c r="B20" s="258" t="s">
        <v>622</v>
      </c>
    </row>
    <row r="21" spans="2:2" ht="30">
      <c r="B21" s="261" t="s">
        <v>6</v>
      </c>
    </row>
    <row r="22" spans="2:2">
      <c r="B22" s="258" t="s">
        <v>7</v>
      </c>
    </row>
    <row r="23" spans="2:2">
      <c r="B23" s="259" t="s">
        <v>1226</v>
      </c>
    </row>
    <row r="24" spans="2:2">
      <c r="B24" s="259" t="s">
        <v>8</v>
      </c>
    </row>
    <row r="25" spans="2:2" ht="30">
      <c r="B25" s="458" t="s">
        <v>1066</v>
      </c>
    </row>
    <row r="26" spans="2:2">
      <c r="B26" s="258" t="s">
        <v>1034</v>
      </c>
    </row>
    <row r="27" spans="2:2">
      <c r="B27" s="259" t="s">
        <v>1227</v>
      </c>
    </row>
    <row r="28" spans="2:2">
      <c r="B28" s="259" t="s">
        <v>1228</v>
      </c>
    </row>
    <row r="29" spans="2:2" ht="15.75" thickBot="1"/>
    <row r="30" spans="2:2">
      <c r="B30" s="263" t="s">
        <v>9</v>
      </c>
    </row>
    <row r="31" spans="2:2" ht="30">
      <c r="B31" s="264" t="s">
        <v>10</v>
      </c>
    </row>
    <row r="32" spans="2:2">
      <c r="B32" s="265"/>
    </row>
    <row r="33" spans="2:2">
      <c r="B33" s="265" t="s">
        <v>497</v>
      </c>
    </row>
    <row r="34" spans="2:2">
      <c r="B34" s="266"/>
    </row>
    <row r="35" spans="2:2" ht="15.75" thickBot="1">
      <c r="B35" s="267" t="s">
        <v>1072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F0E8-D783-43B3-AB51-2F13DB8E7271}">
  <sheetPr>
    <tabColor rgb="FF92D050"/>
  </sheetPr>
  <dimension ref="A1:Y12"/>
  <sheetViews>
    <sheetView workbookViewId="0">
      <selection sqref="A1:Y1"/>
    </sheetView>
  </sheetViews>
  <sheetFormatPr defaultColWidth="9.140625" defaultRowHeight="15"/>
  <sheetData>
    <row r="1" spans="1:25" s="272" customFormat="1" ht="49.35" customHeight="1" thickBot="1">
      <c r="A1" s="592" t="s">
        <v>1113</v>
      </c>
      <c r="B1" s="593"/>
      <c r="C1" s="593"/>
      <c r="D1" s="593"/>
      <c r="E1" s="593"/>
      <c r="F1" s="593"/>
      <c r="G1" s="593"/>
      <c r="H1" s="593"/>
      <c r="I1" s="593"/>
      <c r="J1" s="593"/>
      <c r="K1" s="593"/>
      <c r="L1" s="593"/>
      <c r="M1" s="593"/>
      <c r="N1" s="593"/>
      <c r="O1" s="593"/>
      <c r="P1" s="593"/>
      <c r="Q1" s="593"/>
      <c r="R1" s="593"/>
      <c r="S1" s="593"/>
      <c r="T1" s="593"/>
      <c r="U1" s="593"/>
      <c r="V1" s="593"/>
      <c r="W1" s="593"/>
      <c r="X1" s="593"/>
      <c r="Y1" s="593"/>
    </row>
    <row r="2" spans="1:25" ht="47.25" customHeight="1">
      <c r="A2" s="586" t="s">
        <v>1049</v>
      </c>
      <c r="B2" s="587"/>
      <c r="C2" s="587"/>
      <c r="D2" s="587"/>
      <c r="E2" s="587"/>
      <c r="F2" s="587"/>
      <c r="G2" s="587"/>
      <c r="H2" s="587"/>
      <c r="I2" s="587"/>
      <c r="J2" s="587"/>
      <c r="K2" s="587"/>
      <c r="L2" s="587"/>
      <c r="M2" s="587"/>
      <c r="N2" s="587"/>
      <c r="O2" s="587"/>
      <c r="P2" s="587"/>
      <c r="Q2" s="587"/>
      <c r="R2" s="587"/>
      <c r="S2" s="587"/>
      <c r="T2" s="587"/>
      <c r="U2" s="587"/>
      <c r="V2" s="587"/>
      <c r="W2" s="587"/>
      <c r="X2" s="587"/>
      <c r="Y2" s="588"/>
    </row>
    <row r="3" spans="1:25">
      <c r="A3" s="273"/>
      <c r="Y3" s="274"/>
    </row>
    <row r="4" spans="1:25">
      <c r="A4" s="273"/>
      <c r="Y4" s="274"/>
    </row>
    <row r="5" spans="1:25">
      <c r="A5" s="273"/>
      <c r="Y5" s="274"/>
    </row>
    <row r="6" spans="1:25">
      <c r="A6" s="273"/>
      <c r="Y6" s="274"/>
    </row>
    <row r="7" spans="1:25">
      <c r="A7" s="273"/>
      <c r="Y7" s="274"/>
    </row>
    <row r="8" spans="1:25">
      <c r="A8" s="273"/>
      <c r="Y8" s="274"/>
    </row>
    <row r="9" spans="1:25">
      <c r="A9" s="273"/>
      <c r="Y9" s="274"/>
    </row>
    <row r="10" spans="1:25">
      <c r="A10" s="273"/>
      <c r="Y10" s="274"/>
    </row>
    <row r="11" spans="1:25">
      <c r="A11" s="273"/>
      <c r="Y11" s="274"/>
    </row>
    <row r="12" spans="1:25" ht="15.75" thickBot="1">
      <c r="A12" s="276"/>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8"/>
    </row>
  </sheetData>
  <mergeCells count="2">
    <mergeCell ref="A2:Y2"/>
    <mergeCell ref="A1:Y1"/>
  </mergeCells>
  <pageMargins left="0.7" right="0.7" top="0.75" bottom="0.75" header="0.3" footer="0.3"/>
  <pageSetup scale="40"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C102-7B44-43F9-960F-2492F795B16D}">
  <sheetPr>
    <tabColor rgb="FF92D050"/>
  </sheetPr>
  <dimension ref="A1:AU16"/>
  <sheetViews>
    <sheetView topLeftCell="K1" workbookViewId="0">
      <selection activeCell="P23" sqref="P23"/>
    </sheetView>
  </sheetViews>
  <sheetFormatPr defaultColWidth="9.140625" defaultRowHeight="15"/>
  <sheetData>
    <row r="1" spans="1:47" s="272" customFormat="1" ht="49.35" customHeight="1" thickBot="1">
      <c r="A1" s="592" t="s">
        <v>1112</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row>
    <row r="2" spans="1:47" ht="47.25" customHeight="1">
      <c r="A2" s="586" t="s">
        <v>1049</v>
      </c>
      <c r="B2" s="587"/>
      <c r="C2" s="587"/>
      <c r="D2" s="587"/>
      <c r="E2" s="587"/>
      <c r="F2" s="587"/>
      <c r="G2" s="587"/>
      <c r="H2" s="587"/>
      <c r="I2" s="587"/>
      <c r="J2" s="587"/>
      <c r="K2" s="587"/>
      <c r="L2" s="587"/>
      <c r="M2" s="587"/>
      <c r="N2" s="587"/>
      <c r="O2" s="587"/>
      <c r="P2" s="587"/>
      <c r="Q2" s="587"/>
      <c r="R2" s="587"/>
      <c r="S2" s="587"/>
      <c r="T2" s="587"/>
      <c r="U2" s="587"/>
      <c r="V2" s="587"/>
      <c r="W2" s="587"/>
      <c r="X2" s="587"/>
      <c r="Y2" s="587"/>
      <c r="Z2" s="152"/>
      <c r="AA2" s="152"/>
      <c r="AB2" s="152"/>
      <c r="AC2" s="152"/>
      <c r="AD2" s="152"/>
      <c r="AE2" s="152"/>
      <c r="AF2" s="152"/>
      <c r="AG2" s="152"/>
      <c r="AH2" s="152"/>
      <c r="AI2" s="152"/>
      <c r="AJ2" s="152"/>
      <c r="AK2" s="152"/>
      <c r="AL2" s="152"/>
      <c r="AM2" s="152"/>
      <c r="AN2" s="152"/>
      <c r="AO2" s="152"/>
      <c r="AP2" s="152"/>
      <c r="AQ2" s="152"/>
      <c r="AR2" s="152"/>
      <c r="AS2" s="152"/>
      <c r="AT2" s="152"/>
      <c r="AU2" s="455"/>
    </row>
    <row r="3" spans="1:47">
      <c r="A3" s="273"/>
      <c r="AU3" s="274"/>
    </row>
    <row r="4" spans="1:47">
      <c r="A4" s="273"/>
      <c r="AU4" s="274"/>
    </row>
    <row r="5" spans="1:47">
      <c r="A5" s="273"/>
      <c r="AU5" s="274"/>
    </row>
    <row r="6" spans="1:47">
      <c r="A6" s="273"/>
      <c r="AU6" s="274"/>
    </row>
    <row r="7" spans="1:47">
      <c r="A7" s="273"/>
      <c r="AU7" s="274"/>
    </row>
    <row r="8" spans="1:47">
      <c r="A8" s="273"/>
      <c r="AU8" s="274"/>
    </row>
    <row r="9" spans="1:47">
      <c r="A9" s="273"/>
      <c r="AU9" s="274"/>
    </row>
    <row r="10" spans="1:47">
      <c r="A10" s="273"/>
      <c r="AU10" s="274"/>
    </row>
    <row r="11" spans="1:47">
      <c r="A11" s="273"/>
      <c r="AU11" s="274"/>
    </row>
    <row r="12" spans="1:47">
      <c r="A12" s="273"/>
      <c r="AU12" s="274"/>
    </row>
    <row r="13" spans="1:47">
      <c r="A13" s="273"/>
      <c r="AU13" s="274"/>
    </row>
    <row r="14" spans="1:47">
      <c r="A14" s="273"/>
      <c r="AU14" s="274"/>
    </row>
    <row r="15" spans="1:47">
      <c r="A15" s="273"/>
      <c r="AU15" s="274"/>
    </row>
    <row r="16" spans="1:47" ht="15.75" thickBot="1">
      <c r="A16" s="276"/>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8"/>
    </row>
  </sheetData>
  <mergeCells count="2">
    <mergeCell ref="A2:Y2"/>
    <mergeCell ref="A1:AU1"/>
  </mergeCells>
  <pageMargins left="0.7" right="0.7" top="0.75" bottom="0.75" header="0.3" footer="0.3"/>
  <pageSetup scale="10"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8253-EABC-46AC-A5FA-4930D7A31439}">
  <dimension ref="A1:H84"/>
  <sheetViews>
    <sheetView topLeftCell="A61" workbookViewId="0"/>
  </sheetViews>
  <sheetFormatPr defaultRowHeight="15"/>
  <cols>
    <col min="2" max="2" width="21" bestFit="1" customWidth="1"/>
    <col min="3" max="3" width="8.85546875" bestFit="1" customWidth="1"/>
    <col min="4" max="4" width="50.42578125" bestFit="1" customWidth="1"/>
    <col min="5" max="5" width="8.5703125" bestFit="1" customWidth="1"/>
    <col min="6" max="6" width="28.140625" bestFit="1" customWidth="1"/>
    <col min="7" max="7" width="15.5703125" customWidth="1"/>
    <col min="8" max="8" width="88.85546875" bestFit="1" customWidth="1"/>
  </cols>
  <sheetData>
    <row r="1" spans="1:8">
      <c r="A1" s="350" t="s">
        <v>136</v>
      </c>
      <c r="B1" s="350" t="s">
        <v>137</v>
      </c>
      <c r="C1" s="350" t="s">
        <v>498</v>
      </c>
      <c r="D1" s="350" t="s">
        <v>138</v>
      </c>
      <c r="E1" s="350" t="s">
        <v>139</v>
      </c>
      <c r="F1" s="350" t="s">
        <v>140</v>
      </c>
      <c r="G1" s="350" t="s">
        <v>141</v>
      </c>
      <c r="H1" s="350" t="s">
        <v>142</v>
      </c>
    </row>
    <row r="2" spans="1:8">
      <c r="A2" s="364" t="s">
        <v>499</v>
      </c>
      <c r="B2" s="349" t="s">
        <v>143</v>
      </c>
      <c r="C2" s="348">
        <v>1</v>
      </c>
      <c r="D2" s="349" t="s">
        <v>500</v>
      </c>
      <c r="E2" s="349" t="s">
        <v>148</v>
      </c>
      <c r="F2" s="349" t="s">
        <v>501</v>
      </c>
      <c r="G2" s="365">
        <v>84273.05</v>
      </c>
      <c r="H2" s="366" t="str">
        <f>CONCATENATE(A2, " ", C2,":", " ",D2, " ", "---", " ", F2)</f>
        <v>TC72350 1: Mid-Sized Hybrid SUV PPV Marked B&amp;W Caged  --- Ford Police Interceptor Utility</v>
      </c>
    </row>
    <row r="3" spans="1:8">
      <c r="A3" s="364" t="s">
        <v>499</v>
      </c>
      <c r="B3" s="349" t="s">
        <v>143</v>
      </c>
      <c r="C3" s="348">
        <v>2</v>
      </c>
      <c r="D3" s="349" t="s">
        <v>502</v>
      </c>
      <c r="E3" s="349" t="s">
        <v>144</v>
      </c>
      <c r="F3" s="349" t="s">
        <v>501</v>
      </c>
      <c r="G3" s="365">
        <v>80791.789999999994</v>
      </c>
      <c r="H3" s="366" t="str">
        <f t="shared" ref="H3:H66" si="0">CONCATENATE(A3, " ", C3,":", " ",D3, " ", "---", " ", F3)</f>
        <v>TC72350 2: Mid-Sized Gas SUV PPV Marked B&amp;W Caged --- Ford Police Interceptor Utility</v>
      </c>
    </row>
    <row r="4" spans="1:8">
      <c r="A4" s="364" t="s">
        <v>499</v>
      </c>
      <c r="B4" s="349" t="s">
        <v>143</v>
      </c>
      <c r="C4" s="348">
        <v>3</v>
      </c>
      <c r="D4" s="349" t="s">
        <v>503</v>
      </c>
      <c r="E4" s="349" t="s">
        <v>148</v>
      </c>
      <c r="F4" s="349" t="s">
        <v>501</v>
      </c>
      <c r="G4" s="365">
        <v>83438.7</v>
      </c>
      <c r="H4" s="366" t="str">
        <f t="shared" si="0"/>
        <v>TC72350 3: Mid-Sized Hybrid SUV PPV Marked B&amp;W Uncaged --- Ford Police Interceptor Utility</v>
      </c>
    </row>
    <row r="5" spans="1:8">
      <c r="A5" s="364" t="s">
        <v>499</v>
      </c>
      <c r="B5" s="349" t="s">
        <v>143</v>
      </c>
      <c r="C5" s="348">
        <v>4</v>
      </c>
      <c r="D5" s="349" t="s">
        <v>504</v>
      </c>
      <c r="E5" s="349" t="s">
        <v>144</v>
      </c>
      <c r="F5" s="349" t="s">
        <v>501</v>
      </c>
      <c r="G5" s="365">
        <v>79763.16</v>
      </c>
      <c r="H5" s="366" t="str">
        <f t="shared" si="0"/>
        <v>TC72350 4: Mid-Sized Gas SUV PPV Marked B&amp;W Uncaged --- Ford Police Interceptor Utility</v>
      </c>
    </row>
    <row r="6" spans="1:8">
      <c r="A6" s="364" t="s">
        <v>499</v>
      </c>
      <c r="B6" s="349" t="s">
        <v>143</v>
      </c>
      <c r="C6" s="348">
        <v>5</v>
      </c>
      <c r="D6" s="349" t="s">
        <v>505</v>
      </c>
      <c r="E6" s="349" t="s">
        <v>148</v>
      </c>
      <c r="F6" s="349" t="s">
        <v>501</v>
      </c>
      <c r="G6" s="365">
        <v>69205.84</v>
      </c>
      <c r="H6" s="366" t="str">
        <f t="shared" si="0"/>
        <v>TC72350 5: Mid-Sized Hybrid SUV PPV Marked White Caged (SHF) --- Ford Police Interceptor Utility</v>
      </c>
    </row>
    <row r="7" spans="1:8">
      <c r="A7" s="364" t="s">
        <v>499</v>
      </c>
      <c r="B7" s="349" t="s">
        <v>143</v>
      </c>
      <c r="C7" s="348">
        <v>6</v>
      </c>
      <c r="D7" s="349" t="s">
        <v>506</v>
      </c>
      <c r="E7" s="349" t="s">
        <v>148</v>
      </c>
      <c r="F7" s="349" t="s">
        <v>501</v>
      </c>
      <c r="G7" s="365">
        <v>69515.320000000007</v>
      </c>
      <c r="H7" s="366" t="str">
        <f t="shared" si="0"/>
        <v>TC72350 6: Mid-Sized Hybrid SUV PPV Marked White Uncaged (SHF) --- Ford Police Interceptor Utility</v>
      </c>
    </row>
    <row r="8" spans="1:8">
      <c r="A8" s="364" t="s">
        <v>499</v>
      </c>
      <c r="B8" s="349" t="s">
        <v>143</v>
      </c>
      <c r="C8" s="348">
        <v>7</v>
      </c>
      <c r="D8" s="349" t="s">
        <v>507</v>
      </c>
      <c r="E8" s="349" t="s">
        <v>148</v>
      </c>
      <c r="F8" s="349" t="s">
        <v>501</v>
      </c>
      <c r="G8" s="365">
        <v>47197.62</v>
      </c>
      <c r="H8" s="366" t="str">
        <f t="shared" si="0"/>
        <v>TC72350 7: Mid-Sized Hybrid SUV PPV Unmarked Street Appearance --- Ford Police Interceptor Utility</v>
      </c>
    </row>
    <row r="9" spans="1:8">
      <c r="A9" s="364" t="s">
        <v>499</v>
      </c>
      <c r="B9" s="349" t="s">
        <v>143</v>
      </c>
      <c r="C9" s="348">
        <v>8</v>
      </c>
      <c r="D9" s="349" t="s">
        <v>508</v>
      </c>
      <c r="E9" s="349" t="s">
        <v>144</v>
      </c>
      <c r="F9" s="349" t="s">
        <v>501</v>
      </c>
      <c r="G9" s="365">
        <v>43480.9</v>
      </c>
      <c r="H9" s="366" t="str">
        <f t="shared" si="0"/>
        <v>TC72350 8: Mid-Sized Gas SUV PPV Unmarked Street Appearance --- Ford Police Interceptor Utility</v>
      </c>
    </row>
    <row r="10" spans="1:8">
      <c r="A10" s="364" t="s">
        <v>499</v>
      </c>
      <c r="B10" s="349" t="s">
        <v>143</v>
      </c>
      <c r="C10" s="348">
        <v>9</v>
      </c>
      <c r="D10" s="349" t="s">
        <v>509</v>
      </c>
      <c r="E10" s="349" t="s">
        <v>148</v>
      </c>
      <c r="F10" s="349" t="s">
        <v>501</v>
      </c>
      <c r="G10" s="365">
        <v>37743.230000000003</v>
      </c>
      <c r="H10" s="366" t="str">
        <f t="shared" si="0"/>
        <v>TC72350 9: Mid-Sized Hybrid SUV PPV w/No Police Equipment (White) --- Ford Police Interceptor Utility</v>
      </c>
    </row>
    <row r="11" spans="1:8">
      <c r="A11" s="364" t="s">
        <v>499</v>
      </c>
      <c r="B11" s="349" t="s">
        <v>143</v>
      </c>
      <c r="C11" s="348">
        <v>15</v>
      </c>
      <c r="D11" s="349" t="s">
        <v>510</v>
      </c>
      <c r="E11" s="349" t="s">
        <v>144</v>
      </c>
      <c r="F11" s="349" t="s">
        <v>511</v>
      </c>
      <c r="G11" s="365">
        <v>75160.58</v>
      </c>
      <c r="H11" s="366" t="str">
        <f t="shared" si="0"/>
        <v>TC72350 15: Gas PPV Crew Cab 4x4 Pick-Up Truck (B&amp;W) --- Ford F-150 Police Responder</v>
      </c>
    </row>
    <row r="12" spans="1:8">
      <c r="A12" s="364" t="s">
        <v>499</v>
      </c>
      <c r="B12" s="349" t="s">
        <v>143</v>
      </c>
      <c r="C12" s="348">
        <v>16</v>
      </c>
      <c r="D12" s="349" t="s">
        <v>512</v>
      </c>
      <c r="E12" s="349" t="s">
        <v>144</v>
      </c>
      <c r="F12" s="349" t="s">
        <v>511</v>
      </c>
      <c r="G12" s="365">
        <v>53623.49</v>
      </c>
      <c r="H12" s="366" t="str">
        <f t="shared" si="0"/>
        <v>TC72350 16: Gas PPV Crew Cab 4x4 Pick-Up Truck (Yellow/White) --- Ford F-150 Police Responder</v>
      </c>
    </row>
    <row r="13" spans="1:8">
      <c r="A13" s="364" t="s">
        <v>499</v>
      </c>
      <c r="B13" s="349" t="s">
        <v>143</v>
      </c>
      <c r="C13" s="348">
        <v>17</v>
      </c>
      <c r="D13" s="349" t="s">
        <v>513</v>
      </c>
      <c r="E13" s="349" t="s">
        <v>144</v>
      </c>
      <c r="F13" s="349" t="s">
        <v>511</v>
      </c>
      <c r="G13" s="365">
        <v>71524.44</v>
      </c>
      <c r="H13" s="366" t="str">
        <f t="shared" si="0"/>
        <v>TC72350 17: Gas SSV Crew Cab 4x4 Pick-Up Truck (B&amp;W) --- Ford F-150 Police Responder</v>
      </c>
    </row>
    <row r="14" spans="1:8">
      <c r="A14" s="364" t="s">
        <v>499</v>
      </c>
      <c r="B14" s="349" t="s">
        <v>143</v>
      </c>
      <c r="C14" s="348" t="s">
        <v>514</v>
      </c>
      <c r="D14" s="349" t="s">
        <v>513</v>
      </c>
      <c r="E14" s="349" t="s">
        <v>144</v>
      </c>
      <c r="F14" s="349" t="s">
        <v>515</v>
      </c>
      <c r="G14" s="365">
        <v>73365.69</v>
      </c>
      <c r="H14" s="366" t="str">
        <f t="shared" si="0"/>
        <v>TC72350 17a: Gas SSV Crew Cab 4x4 Pick-Up Truck (B&amp;W) --- Chevrolet Silverado SSV</v>
      </c>
    </row>
    <row r="15" spans="1:8">
      <c r="A15" s="364" t="s">
        <v>499</v>
      </c>
      <c r="B15" s="349" t="s">
        <v>143</v>
      </c>
      <c r="C15" s="348">
        <v>18</v>
      </c>
      <c r="D15" s="349" t="s">
        <v>516</v>
      </c>
      <c r="E15" s="349" t="s">
        <v>144</v>
      </c>
      <c r="F15" s="349" t="s">
        <v>515</v>
      </c>
      <c r="G15" s="365">
        <v>57265.65</v>
      </c>
      <c r="H15" s="366" t="str">
        <f t="shared" si="0"/>
        <v>TC72350 18: Gas SSV Crew Cab 4x4 Pick-Up Truck (White) --- Chevrolet Silverado SSV</v>
      </c>
    </row>
    <row r="16" spans="1:8">
      <c r="A16" s="364" t="s">
        <v>517</v>
      </c>
      <c r="B16" s="367" t="s">
        <v>145</v>
      </c>
      <c r="C16" s="368" t="s">
        <v>619</v>
      </c>
      <c r="D16" s="369" t="s">
        <v>518</v>
      </c>
      <c r="E16" s="369" t="s">
        <v>148</v>
      </c>
      <c r="F16" s="369" t="s">
        <v>146</v>
      </c>
      <c r="G16" s="370">
        <v>30000</v>
      </c>
      <c r="H16" s="366" t="str">
        <f t="shared" si="0"/>
        <v>TC72307 TBD: Medium Plug-in Hybrid Electric Vehicle --- Toyota Prius Prime</v>
      </c>
    </row>
    <row r="17" spans="1:8">
      <c r="A17" s="364" t="s">
        <v>517</v>
      </c>
      <c r="B17" s="367" t="s">
        <v>145</v>
      </c>
      <c r="C17" s="348">
        <v>3</v>
      </c>
      <c r="D17" s="371" t="s">
        <v>620</v>
      </c>
      <c r="E17" s="349" t="s">
        <v>148</v>
      </c>
      <c r="F17" s="372" t="s">
        <v>621</v>
      </c>
      <c r="G17" s="373">
        <v>31100</v>
      </c>
      <c r="H17" s="366" t="str">
        <f t="shared" si="0"/>
        <v>TC72307 3: SUV Plug-in Hybrid Electric Vehicle --- Ford Escape Plug-in Hybrid</v>
      </c>
    </row>
    <row r="18" spans="1:8">
      <c r="A18" s="364" t="s">
        <v>517</v>
      </c>
      <c r="B18" s="367" t="s">
        <v>145</v>
      </c>
      <c r="C18" s="348">
        <v>4</v>
      </c>
      <c r="D18" s="349" t="s">
        <v>519</v>
      </c>
      <c r="E18" s="349" t="s">
        <v>148</v>
      </c>
      <c r="F18" s="349" t="s">
        <v>520</v>
      </c>
      <c r="G18" s="374">
        <v>40116</v>
      </c>
      <c r="H18" s="366" t="str">
        <f t="shared" si="0"/>
        <v>TC72307 4: Minivan Plug-in Hybrid Electric Vehicle --- Chrysler Pacifica</v>
      </c>
    </row>
    <row r="19" spans="1:8">
      <c r="A19" s="364" t="s">
        <v>517</v>
      </c>
      <c r="B19" s="367" t="s">
        <v>145</v>
      </c>
      <c r="C19" s="348">
        <v>5</v>
      </c>
      <c r="D19" s="349" t="s">
        <v>521</v>
      </c>
      <c r="E19" s="349" t="s">
        <v>148</v>
      </c>
      <c r="F19" s="349" t="s">
        <v>522</v>
      </c>
      <c r="G19" s="374">
        <v>28881</v>
      </c>
      <c r="H19" s="366" t="str">
        <f t="shared" si="0"/>
        <v>TC72307 5: Small SUV Hybrid Electric Vehicle --- Toyota RAV4</v>
      </c>
    </row>
    <row r="20" spans="1:8">
      <c r="A20" s="364" t="s">
        <v>517</v>
      </c>
      <c r="B20" s="367" t="s">
        <v>145</v>
      </c>
      <c r="C20" s="348" t="s">
        <v>523</v>
      </c>
      <c r="D20" s="349" t="s">
        <v>521</v>
      </c>
      <c r="E20" s="349" t="s">
        <v>148</v>
      </c>
      <c r="F20" s="349" t="s">
        <v>149</v>
      </c>
      <c r="G20" s="374">
        <v>29000</v>
      </c>
      <c r="H20" s="366" t="str">
        <f t="shared" si="0"/>
        <v>TC72307 5a: Small SUV Hybrid Electric Vehicle --- Ford Escape</v>
      </c>
    </row>
    <row r="21" spans="1:8">
      <c r="A21" s="364" t="s">
        <v>517</v>
      </c>
      <c r="B21" s="367" t="s">
        <v>145</v>
      </c>
      <c r="C21" s="348">
        <v>7</v>
      </c>
      <c r="D21" s="349" t="s">
        <v>524</v>
      </c>
      <c r="E21" s="349" t="s">
        <v>525</v>
      </c>
      <c r="F21" s="349" t="s">
        <v>147</v>
      </c>
      <c r="G21" s="375">
        <v>28800</v>
      </c>
      <c r="H21" s="366" t="str">
        <f t="shared" si="0"/>
        <v>TC72307 7: Medium Plug-in Electric Vehicle --- Chevy Bolt</v>
      </c>
    </row>
    <row r="22" spans="1:8">
      <c r="A22" s="364" t="s">
        <v>517</v>
      </c>
      <c r="B22" s="367" t="s">
        <v>145</v>
      </c>
      <c r="C22" s="348">
        <v>9</v>
      </c>
      <c r="D22" s="349" t="s">
        <v>526</v>
      </c>
      <c r="E22" s="349" t="s">
        <v>525</v>
      </c>
      <c r="F22" s="349" t="s">
        <v>527</v>
      </c>
      <c r="G22" s="374">
        <v>34672</v>
      </c>
      <c r="H22" s="366" t="str">
        <f t="shared" si="0"/>
        <v>TC72307 9: Large Plug-in Electric Vehicle, long range --- Nissan Leaf S Plus</v>
      </c>
    </row>
    <row r="23" spans="1:8">
      <c r="A23" s="364" t="s">
        <v>517</v>
      </c>
      <c r="B23" s="367" t="s">
        <v>145</v>
      </c>
      <c r="C23" s="348">
        <v>10</v>
      </c>
      <c r="D23" s="349" t="s">
        <v>528</v>
      </c>
      <c r="E23" s="349" t="s">
        <v>152</v>
      </c>
      <c r="F23" s="349" t="s">
        <v>529</v>
      </c>
      <c r="G23" s="374">
        <v>42701</v>
      </c>
      <c r="H23" s="366" t="str">
        <f t="shared" si="0"/>
        <v>TC72307 10: Small Fuel Cell Electric Vehicle --- Toyota Mirai</v>
      </c>
    </row>
    <row r="24" spans="1:8">
      <c r="A24" s="364" t="s">
        <v>530</v>
      </c>
      <c r="B24" s="367" t="s">
        <v>531</v>
      </c>
      <c r="C24" s="348">
        <v>1</v>
      </c>
      <c r="D24" s="349" t="s">
        <v>532</v>
      </c>
      <c r="E24" s="349" t="s">
        <v>533</v>
      </c>
      <c r="F24" s="349" t="s">
        <v>534</v>
      </c>
      <c r="G24" s="365">
        <v>30975.31</v>
      </c>
      <c r="H24" s="366" t="str">
        <f t="shared" si="0"/>
        <v>TC72504 1: 5-Passenger Compact LWB Van-Wagon --- Ford Transit Connect (4Cyl, 2L)</v>
      </c>
    </row>
    <row r="25" spans="1:8">
      <c r="A25" s="364" t="s">
        <v>530</v>
      </c>
      <c r="B25" s="367" t="s">
        <v>531</v>
      </c>
      <c r="C25" s="348">
        <v>2</v>
      </c>
      <c r="D25" s="349" t="s">
        <v>535</v>
      </c>
      <c r="E25" s="349" t="s">
        <v>533</v>
      </c>
      <c r="F25" s="349" t="s">
        <v>534</v>
      </c>
      <c r="G25" s="365">
        <v>31239.49</v>
      </c>
      <c r="H25" s="366" t="str">
        <f t="shared" si="0"/>
        <v>TC72504 2: 7-Passenger Compact LWB Van-Wagon --- Ford Transit Connect (4Cyl, 2L)</v>
      </c>
    </row>
    <row r="26" spans="1:8">
      <c r="A26" s="364" t="s">
        <v>530</v>
      </c>
      <c r="B26" s="367" t="s">
        <v>531</v>
      </c>
      <c r="C26" s="348">
        <v>3</v>
      </c>
      <c r="D26" s="349" t="s">
        <v>536</v>
      </c>
      <c r="E26" s="349" t="s">
        <v>533</v>
      </c>
      <c r="F26" s="349" t="s">
        <v>537</v>
      </c>
      <c r="G26" s="365">
        <v>39531</v>
      </c>
      <c r="H26" s="366" t="str">
        <f t="shared" si="0"/>
        <v>TC72504 3: 10-Passenger Van Medium Roof SRW 2WD --- Ford Transit (V6, 3.5L)</v>
      </c>
    </row>
    <row r="27" spans="1:8">
      <c r="A27" s="364" t="s">
        <v>530</v>
      </c>
      <c r="B27" s="367" t="s">
        <v>531</v>
      </c>
      <c r="C27" s="348">
        <v>4</v>
      </c>
      <c r="D27" s="349" t="s">
        <v>538</v>
      </c>
      <c r="E27" s="349" t="s">
        <v>533</v>
      </c>
      <c r="F27" s="349" t="s">
        <v>537</v>
      </c>
      <c r="G27" s="365">
        <v>41530</v>
      </c>
      <c r="H27" s="366" t="str">
        <f t="shared" si="0"/>
        <v>TC72504 4: 12-Passenger Van Medium Roof SRW 2WD --- Ford Transit (V6, 3.5L)</v>
      </c>
    </row>
    <row r="28" spans="1:8">
      <c r="A28" s="364" t="s">
        <v>530</v>
      </c>
      <c r="B28" s="367" t="s">
        <v>531</v>
      </c>
      <c r="C28" s="348">
        <v>6</v>
      </c>
      <c r="D28" s="349" t="s">
        <v>539</v>
      </c>
      <c r="E28" s="349" t="s">
        <v>533</v>
      </c>
      <c r="F28" s="349" t="s">
        <v>540</v>
      </c>
      <c r="G28" s="365">
        <v>44173</v>
      </c>
      <c r="H28" s="366" t="str">
        <f t="shared" si="0"/>
        <v>TC72504 6: 15-Passenger Van Medium Roof SRW 2WD --- Ford Transit (V6 EcoB, 3.5L)</v>
      </c>
    </row>
    <row r="29" spans="1:8">
      <c r="A29" s="364" t="s">
        <v>530</v>
      </c>
      <c r="B29" s="367" t="s">
        <v>531</v>
      </c>
      <c r="C29" s="348">
        <v>7</v>
      </c>
      <c r="D29" s="349" t="s">
        <v>541</v>
      </c>
      <c r="E29" s="349" t="s">
        <v>533</v>
      </c>
      <c r="F29" s="349" t="s">
        <v>534</v>
      </c>
      <c r="G29" s="365">
        <v>29185</v>
      </c>
      <c r="H29" s="366" t="str">
        <f t="shared" si="0"/>
        <v>TC72504 7: Compact Cargo Van SWB --- Ford Transit Connect (4Cyl, 2L)</v>
      </c>
    </row>
    <row r="30" spans="1:8">
      <c r="A30" s="364" t="s">
        <v>530</v>
      </c>
      <c r="B30" s="367" t="s">
        <v>531</v>
      </c>
      <c r="C30" s="348">
        <v>8</v>
      </c>
      <c r="D30" s="349" t="s">
        <v>542</v>
      </c>
      <c r="E30" s="349" t="s">
        <v>533</v>
      </c>
      <c r="F30" s="349" t="s">
        <v>534</v>
      </c>
      <c r="G30" s="365">
        <v>30085</v>
      </c>
      <c r="H30" s="366" t="str">
        <f t="shared" si="0"/>
        <v>TC72504 8: Compact Cargo Van LWB --- Ford Transit Connect (4Cyl, 2L)</v>
      </c>
    </row>
    <row r="31" spans="1:8">
      <c r="A31" s="364" t="s">
        <v>530</v>
      </c>
      <c r="B31" s="367" t="s">
        <v>531</v>
      </c>
      <c r="C31" s="348">
        <v>9</v>
      </c>
      <c r="D31" s="349" t="s">
        <v>543</v>
      </c>
      <c r="E31" s="349" t="s">
        <v>533</v>
      </c>
      <c r="F31" s="349" t="s">
        <v>540</v>
      </c>
      <c r="G31" s="365">
        <v>38028</v>
      </c>
      <c r="H31" s="366" t="str">
        <f t="shared" si="0"/>
        <v>TC72504 9: 1/2 Ton Cargo Van Medium Roof SRW 2WD --- Ford Transit (V6 EcoB, 3.5L)</v>
      </c>
    </row>
    <row r="32" spans="1:8">
      <c r="A32" s="364" t="s">
        <v>530</v>
      </c>
      <c r="B32" s="367" t="s">
        <v>531</v>
      </c>
      <c r="C32" s="348">
        <v>10</v>
      </c>
      <c r="D32" s="349" t="s">
        <v>544</v>
      </c>
      <c r="E32" s="349" t="s">
        <v>533</v>
      </c>
      <c r="F32" s="349" t="s">
        <v>540</v>
      </c>
      <c r="G32" s="365">
        <v>37971</v>
      </c>
      <c r="H32" s="366" t="str">
        <f t="shared" si="0"/>
        <v>TC72504 10: 3/4 Ton Cargo Van Medium Roof SRW 2WD --- Ford Transit (V6 EcoB, 3.5L)</v>
      </c>
    </row>
    <row r="33" spans="1:8">
      <c r="A33" s="364" t="s">
        <v>530</v>
      </c>
      <c r="B33" s="367" t="s">
        <v>531</v>
      </c>
      <c r="C33" s="348">
        <v>11</v>
      </c>
      <c r="D33" s="349" t="s">
        <v>545</v>
      </c>
      <c r="E33" s="349" t="s">
        <v>533</v>
      </c>
      <c r="F33" s="349" t="s">
        <v>540</v>
      </c>
      <c r="G33" s="365">
        <v>43275.1</v>
      </c>
      <c r="H33" s="366" t="str">
        <f t="shared" si="0"/>
        <v>TC72504 11: 3/4 Ton Cargo Van Medium Roof SRW AWD --- Ford Transit (V6 EcoB, 3.5L)</v>
      </c>
    </row>
    <row r="34" spans="1:8">
      <c r="A34" s="364" t="s">
        <v>530</v>
      </c>
      <c r="B34" s="367" t="s">
        <v>531</v>
      </c>
      <c r="C34" s="348">
        <v>12</v>
      </c>
      <c r="D34" s="349" t="s">
        <v>546</v>
      </c>
      <c r="E34" s="349" t="s">
        <v>533</v>
      </c>
      <c r="F34" s="349" t="s">
        <v>540</v>
      </c>
      <c r="G34" s="365">
        <v>43430</v>
      </c>
      <c r="H34" s="366" t="str">
        <f t="shared" si="0"/>
        <v>TC72504 12: 1 Ton Cargo Van High Roof DRW 2WD --- Ford Transit (V6 EcoB, 3.5L)</v>
      </c>
    </row>
    <row r="35" spans="1:8">
      <c r="A35" s="364" t="s">
        <v>530</v>
      </c>
      <c r="B35" s="367" t="s">
        <v>531</v>
      </c>
      <c r="C35" s="348" t="s">
        <v>547</v>
      </c>
      <c r="D35" s="349" t="s">
        <v>548</v>
      </c>
      <c r="E35" s="349" t="s">
        <v>533</v>
      </c>
      <c r="F35" s="349" t="s">
        <v>540</v>
      </c>
      <c r="G35" s="365">
        <v>36025</v>
      </c>
      <c r="H35" s="366" t="str">
        <f t="shared" si="0"/>
        <v>TC72504 12a: 1 Ton Cargo Van Low Roof SRW 2WD --- Ford Transit (V6 EcoB, 3.5L)</v>
      </c>
    </row>
    <row r="36" spans="1:8">
      <c r="A36" s="364" t="s">
        <v>530</v>
      </c>
      <c r="B36" s="367" t="s">
        <v>531</v>
      </c>
      <c r="C36" s="348">
        <v>13</v>
      </c>
      <c r="D36" s="349" t="s">
        <v>549</v>
      </c>
      <c r="E36" s="349" t="s">
        <v>533</v>
      </c>
      <c r="F36" s="349" t="s">
        <v>540</v>
      </c>
      <c r="G36" s="365">
        <v>48169</v>
      </c>
      <c r="H36" s="366" t="str">
        <f t="shared" si="0"/>
        <v>TC72504 13: 1 Ton Cargo Van High Roof DRW AWD --- Ford Transit (V6 EcoB, 3.5L)</v>
      </c>
    </row>
    <row r="37" spans="1:8">
      <c r="A37" s="364" t="s">
        <v>530</v>
      </c>
      <c r="B37" s="367" t="s">
        <v>531</v>
      </c>
      <c r="C37" s="348" t="s">
        <v>550</v>
      </c>
      <c r="D37" s="349" t="s">
        <v>551</v>
      </c>
      <c r="E37" s="349" t="s">
        <v>533</v>
      </c>
      <c r="F37" s="349" t="s">
        <v>540</v>
      </c>
      <c r="G37" s="365">
        <v>40404.82</v>
      </c>
      <c r="H37" s="366" t="str">
        <f t="shared" si="0"/>
        <v>TC72504 13a: 1 Ton Cargo Van Low Roof SRW AWD --- Ford Transit (V6 EcoB, 3.5L)</v>
      </c>
    </row>
    <row r="38" spans="1:8">
      <c r="A38" s="364" t="s">
        <v>530</v>
      </c>
      <c r="B38" s="367" t="s">
        <v>531</v>
      </c>
      <c r="C38" s="348">
        <v>14</v>
      </c>
      <c r="D38" s="349" t="s">
        <v>552</v>
      </c>
      <c r="E38" s="349" t="s">
        <v>533</v>
      </c>
      <c r="F38" s="349" t="s">
        <v>553</v>
      </c>
      <c r="G38" s="365">
        <v>27211</v>
      </c>
      <c r="H38" s="366" t="str">
        <f t="shared" si="0"/>
        <v>TC72504 14: Midsize Extended Cab 2WD Pickup 6' Box --- Ford Ranger (4Cyl, 2.3L EcoB)</v>
      </c>
    </row>
    <row r="39" spans="1:8">
      <c r="A39" s="364" t="s">
        <v>530</v>
      </c>
      <c r="B39" s="367" t="s">
        <v>531</v>
      </c>
      <c r="C39" s="348">
        <v>15</v>
      </c>
      <c r="D39" s="349" t="s">
        <v>554</v>
      </c>
      <c r="E39" s="349" t="s">
        <v>533</v>
      </c>
      <c r="F39" s="349" t="s">
        <v>553</v>
      </c>
      <c r="G39" s="365">
        <v>29965</v>
      </c>
      <c r="H39" s="366" t="str">
        <f t="shared" si="0"/>
        <v>TC72504 15: Midsize Extended Cab 4x4 Pickup 6' Box --- Ford Ranger (4Cyl, 2.3L EcoB)</v>
      </c>
    </row>
    <row r="40" spans="1:8">
      <c r="A40" s="364" t="s">
        <v>530</v>
      </c>
      <c r="B40" s="367" t="s">
        <v>531</v>
      </c>
      <c r="C40" s="348">
        <v>18</v>
      </c>
      <c r="D40" s="349" t="s">
        <v>555</v>
      </c>
      <c r="E40" s="349" t="s">
        <v>533</v>
      </c>
      <c r="F40" s="349" t="s">
        <v>553</v>
      </c>
      <c r="G40" s="365">
        <v>28617</v>
      </c>
      <c r="H40" s="366" t="str">
        <f t="shared" si="0"/>
        <v>TC72504 18: Midsize Crew Cab 2WD Pickup 5' Short Box (SB) --- Ford Ranger (4Cyl, 2.3L EcoB)</v>
      </c>
    </row>
    <row r="41" spans="1:8">
      <c r="A41" s="364" t="s">
        <v>530</v>
      </c>
      <c r="B41" s="367" t="s">
        <v>531</v>
      </c>
      <c r="C41" s="348">
        <v>19</v>
      </c>
      <c r="D41" s="349" t="s">
        <v>556</v>
      </c>
      <c r="E41" s="349" t="s">
        <v>533</v>
      </c>
      <c r="F41" s="349" t="s">
        <v>553</v>
      </c>
      <c r="G41" s="365">
        <v>30835</v>
      </c>
      <c r="H41" s="366" t="str">
        <f t="shared" si="0"/>
        <v>TC72504 19: Midsize Crew Cab 4x4 Pickup 5' Short Box (SB) --- Ford Ranger (4Cyl, 2.3L EcoB)</v>
      </c>
    </row>
    <row r="42" spans="1:8">
      <c r="A42" s="364" t="s">
        <v>530</v>
      </c>
      <c r="B42" s="367" t="s">
        <v>531</v>
      </c>
      <c r="C42" s="348">
        <v>20</v>
      </c>
      <c r="D42" s="349" t="s">
        <v>557</v>
      </c>
      <c r="E42" s="349" t="s">
        <v>533</v>
      </c>
      <c r="F42" s="349" t="s">
        <v>558</v>
      </c>
      <c r="G42" s="365">
        <v>28323</v>
      </c>
      <c r="H42" s="366" t="str">
        <f t="shared" si="0"/>
        <v>TC72504 20: 1/2 Ton Regular Cab 2WD Pickup 8' Box --- Ford F-150 (V6, 3.3L)</v>
      </c>
    </row>
    <row r="43" spans="1:8">
      <c r="A43" s="364" t="s">
        <v>530</v>
      </c>
      <c r="B43" s="367" t="s">
        <v>531</v>
      </c>
      <c r="C43" s="348">
        <v>21</v>
      </c>
      <c r="D43" s="349" t="s">
        <v>559</v>
      </c>
      <c r="E43" s="349" t="s">
        <v>533</v>
      </c>
      <c r="F43" s="349" t="s">
        <v>558</v>
      </c>
      <c r="G43" s="365">
        <v>31185</v>
      </c>
      <c r="H43" s="366" t="str">
        <f t="shared" si="0"/>
        <v>TC72504 21: 1/2 Ton Regular Cab 4x4 Pickup 8' Box --- Ford F-150 (V6, 3.3L)</v>
      </c>
    </row>
    <row r="44" spans="1:8">
      <c r="A44" s="364" t="s">
        <v>530</v>
      </c>
      <c r="B44" s="367" t="s">
        <v>531</v>
      </c>
      <c r="C44" s="348" t="s">
        <v>560</v>
      </c>
      <c r="D44" s="349" t="s">
        <v>561</v>
      </c>
      <c r="E44" s="349" t="s">
        <v>533</v>
      </c>
      <c r="F44" s="349" t="s">
        <v>562</v>
      </c>
      <c r="G44" s="365">
        <v>31552</v>
      </c>
      <c r="H44" s="366" t="str">
        <f t="shared" si="0"/>
        <v>TC72504 21a: 1/2 Ton Extended Cab 2WD Pickup 8' Box --- Ford F-150 (V8, 5.0L)</v>
      </c>
    </row>
    <row r="45" spans="1:8">
      <c r="A45" s="364" t="s">
        <v>530</v>
      </c>
      <c r="B45" s="367" t="s">
        <v>531</v>
      </c>
      <c r="C45" s="348" t="s">
        <v>563</v>
      </c>
      <c r="D45" s="349" t="s">
        <v>564</v>
      </c>
      <c r="E45" s="349" t="s">
        <v>533</v>
      </c>
      <c r="F45" s="349" t="s">
        <v>562</v>
      </c>
      <c r="G45" s="365">
        <v>34750</v>
      </c>
      <c r="H45" s="366" t="str">
        <f t="shared" si="0"/>
        <v>TC72504 21b: 1/2 Ton Extended Cab 4x4 Pickup 8' Box --- Ford F-150 (V8, 5.0L)</v>
      </c>
    </row>
    <row r="46" spans="1:8">
      <c r="A46" s="364" t="s">
        <v>530</v>
      </c>
      <c r="B46" s="367" t="s">
        <v>531</v>
      </c>
      <c r="C46" s="348" t="s">
        <v>565</v>
      </c>
      <c r="D46" s="349" t="s">
        <v>566</v>
      </c>
      <c r="E46" s="349" t="s">
        <v>148</v>
      </c>
      <c r="F46" s="349" t="s">
        <v>567</v>
      </c>
      <c r="G46" s="365">
        <v>34959</v>
      </c>
      <c r="H46" s="366" t="str">
        <f t="shared" si="0"/>
        <v>TC72504 21c: 1/2 Ton HYBRID Crew Cab 2WD Pickup 6.5' Box --- Ford F-150 (V6, 3.5L)</v>
      </c>
    </row>
    <row r="47" spans="1:8">
      <c r="A47" s="364" t="s">
        <v>530</v>
      </c>
      <c r="B47" s="367" t="s">
        <v>531</v>
      </c>
      <c r="C47" s="348" t="s">
        <v>568</v>
      </c>
      <c r="D47" s="349" t="s">
        <v>569</v>
      </c>
      <c r="E47" s="349" t="s">
        <v>148</v>
      </c>
      <c r="F47" s="349" t="s">
        <v>567</v>
      </c>
      <c r="G47" s="365">
        <v>41354</v>
      </c>
      <c r="H47" s="366" t="str">
        <f t="shared" si="0"/>
        <v>TC72504 21d: 1/2 Ton HYBRID Crew Cab 4x4 Pickup 6.5' Box --- Ford F-150 (V6, 3.5L)</v>
      </c>
    </row>
    <row r="48" spans="1:8">
      <c r="A48" s="364" t="s">
        <v>530</v>
      </c>
      <c r="B48" s="367" t="s">
        <v>531</v>
      </c>
      <c r="C48" s="348">
        <v>22</v>
      </c>
      <c r="D48" s="349" t="s">
        <v>570</v>
      </c>
      <c r="E48" s="349" t="s">
        <v>533</v>
      </c>
      <c r="F48" s="349" t="s">
        <v>571</v>
      </c>
      <c r="G48" s="365">
        <v>31255</v>
      </c>
      <c r="H48" s="366" t="str">
        <f t="shared" si="0"/>
        <v>TC72504 22: 3/4 Ton Regular Cab 2WD Pickup 8' Box --- Ford F-250 (V8, 6.2L)</v>
      </c>
    </row>
    <row r="49" spans="1:8">
      <c r="A49" s="364" t="s">
        <v>530</v>
      </c>
      <c r="B49" s="367" t="s">
        <v>531</v>
      </c>
      <c r="C49" s="348">
        <v>23</v>
      </c>
      <c r="D49" s="349" t="s">
        <v>572</v>
      </c>
      <c r="E49" s="349" t="s">
        <v>533</v>
      </c>
      <c r="F49" s="349" t="s">
        <v>571</v>
      </c>
      <c r="G49" s="365">
        <v>34115</v>
      </c>
      <c r="H49" s="366" t="str">
        <f t="shared" si="0"/>
        <v>TC72504 23: 3/4 Ton Regular Cab 4x4 Pickup 8' Box --- Ford F-250 (V8, 6.2L)</v>
      </c>
    </row>
    <row r="50" spans="1:8">
      <c r="A50" s="364" t="s">
        <v>530</v>
      </c>
      <c r="B50" s="367" t="s">
        <v>531</v>
      </c>
      <c r="C50" s="348" t="s">
        <v>573</v>
      </c>
      <c r="D50" s="349" t="s">
        <v>574</v>
      </c>
      <c r="E50" s="349" t="s">
        <v>533</v>
      </c>
      <c r="F50" s="349" t="s">
        <v>575</v>
      </c>
      <c r="G50" s="365">
        <v>34120.879999999997</v>
      </c>
      <c r="H50" s="366" t="str">
        <f t="shared" si="0"/>
        <v>TC72504 23a: 3/4 Ton Regular Cab 4x4 Pickup 8' Box (Alt.) --- Chevy Silverado (V8, 6.2L)</v>
      </c>
    </row>
    <row r="51" spans="1:8">
      <c r="A51" s="364" t="s">
        <v>530</v>
      </c>
      <c r="B51" s="367" t="s">
        <v>531</v>
      </c>
      <c r="C51" s="348">
        <v>24</v>
      </c>
      <c r="D51" s="349" t="s">
        <v>576</v>
      </c>
      <c r="E51" s="349" t="s">
        <v>533</v>
      </c>
      <c r="F51" s="349" t="s">
        <v>571</v>
      </c>
      <c r="G51" s="365">
        <v>32580</v>
      </c>
      <c r="H51" s="366" t="str">
        <f t="shared" si="0"/>
        <v>TC72504 24: 3/4 Ton Extended Cab 2WD Pickup 8' Box --- Ford F-250 (V8, 6.2L)</v>
      </c>
    </row>
    <row r="52" spans="1:8">
      <c r="A52" s="364" t="s">
        <v>530</v>
      </c>
      <c r="B52" s="367" t="s">
        <v>531</v>
      </c>
      <c r="C52" s="348">
        <v>25</v>
      </c>
      <c r="D52" s="349" t="s">
        <v>577</v>
      </c>
      <c r="E52" s="349" t="s">
        <v>533</v>
      </c>
      <c r="F52" s="349" t="s">
        <v>571</v>
      </c>
      <c r="G52" s="365">
        <v>37737</v>
      </c>
      <c r="H52" s="366" t="str">
        <f t="shared" si="0"/>
        <v>TC72504 25: 3/4 Ton Crew Cab 4x4 Pickup 8' Box --- Ford F-250 (V8, 6.2L)</v>
      </c>
    </row>
    <row r="53" spans="1:8">
      <c r="A53" s="364" t="s">
        <v>530</v>
      </c>
      <c r="B53" s="367" t="s">
        <v>531</v>
      </c>
      <c r="C53" s="348">
        <v>26</v>
      </c>
      <c r="D53" s="349" t="s">
        <v>578</v>
      </c>
      <c r="E53" s="349" t="s">
        <v>533</v>
      </c>
      <c r="F53" s="349" t="s">
        <v>579</v>
      </c>
      <c r="G53" s="365">
        <v>33790</v>
      </c>
      <c r="H53" s="366" t="str">
        <f t="shared" si="0"/>
        <v>TC72504 26: 1 Ton Regular Cab 2WD Pickup 8' Box --- Ford F-350 (V8, 6.2L)</v>
      </c>
    </row>
    <row r="54" spans="1:8">
      <c r="A54" s="364" t="s">
        <v>530</v>
      </c>
      <c r="B54" s="367" t="s">
        <v>531</v>
      </c>
      <c r="C54" s="348">
        <v>27</v>
      </c>
      <c r="D54" s="349" t="s">
        <v>580</v>
      </c>
      <c r="E54" s="349" t="s">
        <v>533</v>
      </c>
      <c r="F54" s="349" t="s">
        <v>579</v>
      </c>
      <c r="G54" s="365">
        <v>36850</v>
      </c>
      <c r="H54" s="366" t="str">
        <f t="shared" si="0"/>
        <v>TC72504 27: 1 Ton Regular Cab 4x4 Pickup 8' Box --- Ford F-350 (V8, 6.2L)</v>
      </c>
    </row>
    <row r="55" spans="1:8">
      <c r="A55" s="364" t="s">
        <v>530</v>
      </c>
      <c r="B55" s="367" t="s">
        <v>531</v>
      </c>
      <c r="C55" s="348">
        <v>28</v>
      </c>
      <c r="D55" s="349" t="s">
        <v>581</v>
      </c>
      <c r="E55" s="349" t="s">
        <v>533</v>
      </c>
      <c r="F55" s="349" t="s">
        <v>579</v>
      </c>
      <c r="G55" s="365">
        <v>35832</v>
      </c>
      <c r="H55" s="366" t="str">
        <f t="shared" si="0"/>
        <v>TC72504 28: 1 Ton Regular Cab 2WD Pickup Box Delete --- Ford F-350 (V8, 6.2L)</v>
      </c>
    </row>
    <row r="56" spans="1:8">
      <c r="A56" s="364" t="s">
        <v>530</v>
      </c>
      <c r="B56" s="367" t="s">
        <v>531</v>
      </c>
      <c r="C56" s="348">
        <v>29</v>
      </c>
      <c r="D56" s="349" t="s">
        <v>582</v>
      </c>
      <c r="E56" s="349" t="s">
        <v>533</v>
      </c>
      <c r="F56" s="349" t="s">
        <v>579</v>
      </c>
      <c r="G56" s="365">
        <v>35847</v>
      </c>
      <c r="H56" s="366" t="str">
        <f t="shared" si="0"/>
        <v>TC72504 29: 1 Ton Regular Cab 2WD Cab and Chassis --- Ford F-350 (V8, 6.2L)</v>
      </c>
    </row>
    <row r="57" spans="1:8">
      <c r="A57" s="364" t="s">
        <v>530</v>
      </c>
      <c r="B57" s="367" t="s">
        <v>531</v>
      </c>
      <c r="C57" s="348">
        <v>30</v>
      </c>
      <c r="D57" s="349" t="s">
        <v>583</v>
      </c>
      <c r="E57" s="349" t="s">
        <v>533</v>
      </c>
      <c r="F57" s="349" t="s">
        <v>579</v>
      </c>
      <c r="G57" s="365">
        <v>36320</v>
      </c>
      <c r="H57" s="366" t="str">
        <f t="shared" si="0"/>
        <v>TC72504 30: 1 Ton Extended Cab 2WD Pickup 8' Box --- Ford F-350 (V8, 6.2L)</v>
      </c>
    </row>
    <row r="58" spans="1:8">
      <c r="A58" s="364" t="s">
        <v>530</v>
      </c>
      <c r="B58" s="367" t="s">
        <v>531</v>
      </c>
      <c r="C58" s="348" t="s">
        <v>584</v>
      </c>
      <c r="D58" s="349" t="s">
        <v>585</v>
      </c>
      <c r="E58" s="349" t="s">
        <v>533</v>
      </c>
      <c r="F58" s="349" t="s">
        <v>586</v>
      </c>
      <c r="G58" s="365">
        <v>36750</v>
      </c>
      <c r="H58" s="366" t="str">
        <f t="shared" si="0"/>
        <v>TC72504 30a: 1 Ton Extended Cab 2WD Pickup 8' Box (Alt.) --- Chevy Silverado (V8, 6.6L)</v>
      </c>
    </row>
    <row r="59" spans="1:8">
      <c r="A59" s="364" t="s">
        <v>530</v>
      </c>
      <c r="B59" s="367" t="s">
        <v>531</v>
      </c>
      <c r="C59" s="348">
        <v>31</v>
      </c>
      <c r="D59" s="349" t="s">
        <v>587</v>
      </c>
      <c r="E59" s="349" t="s">
        <v>533</v>
      </c>
      <c r="F59" s="349" t="s">
        <v>579</v>
      </c>
      <c r="G59" s="365">
        <v>38731</v>
      </c>
      <c r="H59" s="366" t="str">
        <f t="shared" si="0"/>
        <v>TC72504 31: 1 Ton Extended Cab 4x4 Pickup 8' Box --- Ford F-350 (V8, 6.2L)</v>
      </c>
    </row>
    <row r="60" spans="1:8">
      <c r="A60" s="364" t="s">
        <v>530</v>
      </c>
      <c r="B60" s="367" t="s">
        <v>531</v>
      </c>
      <c r="C60" s="348" t="s">
        <v>588</v>
      </c>
      <c r="D60" s="349" t="s">
        <v>589</v>
      </c>
      <c r="E60" s="349" t="s">
        <v>533</v>
      </c>
      <c r="F60" s="349" t="s">
        <v>575</v>
      </c>
      <c r="G60" s="365">
        <v>38745.35</v>
      </c>
      <c r="H60" s="366" t="str">
        <f t="shared" si="0"/>
        <v>TC72504 31a: 1 Ton Extended Cab 4x4 Pickup 8' Box (Alt.) --- Chevy Silverado (V8, 6.2L)</v>
      </c>
    </row>
    <row r="61" spans="1:8">
      <c r="A61" s="364" t="s">
        <v>530</v>
      </c>
      <c r="B61" s="367" t="s">
        <v>531</v>
      </c>
      <c r="C61" s="348">
        <v>32</v>
      </c>
      <c r="D61" s="349" t="s">
        <v>590</v>
      </c>
      <c r="E61" s="349" t="s">
        <v>533</v>
      </c>
      <c r="F61" s="349" t="s">
        <v>579</v>
      </c>
      <c r="G61" s="365">
        <v>41964</v>
      </c>
      <c r="H61" s="366" t="str">
        <f t="shared" si="0"/>
        <v>TC72504 32: 1 Ton Extended Cab 4x4 Pickup Box Delete --- Ford F-350 (V8, 6.2L)</v>
      </c>
    </row>
    <row r="62" spans="1:8">
      <c r="A62" s="364" t="s">
        <v>530</v>
      </c>
      <c r="B62" s="367" t="s">
        <v>531</v>
      </c>
      <c r="C62" s="348">
        <v>33</v>
      </c>
      <c r="D62" s="349" t="s">
        <v>591</v>
      </c>
      <c r="E62" s="349" t="s">
        <v>533</v>
      </c>
      <c r="F62" s="349" t="s">
        <v>579</v>
      </c>
      <c r="G62" s="365">
        <v>38310</v>
      </c>
      <c r="H62" s="366" t="str">
        <f t="shared" si="0"/>
        <v>TC72504 33: 1 Ton Extended Cab 2WD Cab and Chassis --- Ford F-350 (V8, 6.2L)</v>
      </c>
    </row>
    <row r="63" spans="1:8">
      <c r="A63" s="364" t="s">
        <v>530</v>
      </c>
      <c r="B63" s="367" t="s">
        <v>531</v>
      </c>
      <c r="C63" s="348">
        <v>34</v>
      </c>
      <c r="D63" s="349" t="s">
        <v>592</v>
      </c>
      <c r="E63" s="349" t="s">
        <v>533</v>
      </c>
      <c r="F63" s="349" t="s">
        <v>579</v>
      </c>
      <c r="G63" s="365">
        <v>37620</v>
      </c>
      <c r="H63" s="366" t="str">
        <f t="shared" si="0"/>
        <v>TC72504 34: 1 Ton Crew Cab 2WD Pickup 8' Box --- Ford F-350 (V8, 6.2L)</v>
      </c>
    </row>
    <row r="64" spans="1:8">
      <c r="A64" s="364" t="s">
        <v>530</v>
      </c>
      <c r="B64" s="367" t="s">
        <v>531</v>
      </c>
      <c r="C64" s="348">
        <v>35</v>
      </c>
      <c r="D64" s="349" t="s">
        <v>593</v>
      </c>
      <c r="E64" s="349" t="s">
        <v>533</v>
      </c>
      <c r="F64" s="349" t="s">
        <v>579</v>
      </c>
      <c r="G64" s="365">
        <v>40530</v>
      </c>
      <c r="H64" s="366" t="str">
        <f t="shared" si="0"/>
        <v>TC72504 35: 1 Ton Crew Cab 4x4 Pickup 8' Box --- Ford F-350 (V8, 6.2L)</v>
      </c>
    </row>
    <row r="65" spans="1:8">
      <c r="A65" s="364" t="s">
        <v>530</v>
      </c>
      <c r="B65" s="367" t="s">
        <v>531</v>
      </c>
      <c r="C65" s="348">
        <v>36</v>
      </c>
      <c r="D65" s="349" t="s">
        <v>594</v>
      </c>
      <c r="E65" s="349" t="s">
        <v>533</v>
      </c>
      <c r="F65" s="349" t="s">
        <v>558</v>
      </c>
      <c r="G65" s="365">
        <v>26963</v>
      </c>
      <c r="H65" s="366" t="str">
        <f t="shared" si="0"/>
        <v>TC72504 36: 1/2 Ton Regular Cab 2WD Pickup 6.5' Box (SB) --- Ford F-150 (V6, 3.3L)</v>
      </c>
    </row>
    <row r="66" spans="1:8">
      <c r="A66" s="364" t="s">
        <v>530</v>
      </c>
      <c r="B66" s="367" t="s">
        <v>531</v>
      </c>
      <c r="C66" s="348" t="s">
        <v>595</v>
      </c>
      <c r="D66" s="349" t="s">
        <v>596</v>
      </c>
      <c r="E66" s="349" t="s">
        <v>533</v>
      </c>
      <c r="F66" s="349" t="s">
        <v>597</v>
      </c>
      <c r="G66" s="365">
        <v>27424.14</v>
      </c>
      <c r="H66" s="366" t="str">
        <f t="shared" si="0"/>
        <v>TC72504 36a: 1/2 Ton Regular Cab 2WD Pickup 6.5' Box (SB) (Alt.) --- Chevy Silverado (V6, 4.3L)</v>
      </c>
    </row>
    <row r="67" spans="1:8">
      <c r="A67" s="364" t="s">
        <v>530</v>
      </c>
      <c r="B67" s="367" t="s">
        <v>531</v>
      </c>
      <c r="C67" s="348">
        <v>37</v>
      </c>
      <c r="D67" s="349" t="s">
        <v>598</v>
      </c>
      <c r="E67" s="349" t="s">
        <v>533</v>
      </c>
      <c r="F67" s="349" t="s">
        <v>558</v>
      </c>
      <c r="G67" s="365">
        <v>30077</v>
      </c>
      <c r="H67" s="366" t="str">
        <f t="shared" ref="H67:H79" si="1">CONCATENATE(A67, " ", C67,":", " ",D67, " ", "---", " ", F67)</f>
        <v>TC72504 37: 1/2 Ton Regular Cab 4x4 Pickup 6.5' Box (SB) --- Ford F-150 (V6, 3.3L)</v>
      </c>
    </row>
    <row r="68" spans="1:8">
      <c r="A68" s="364" t="s">
        <v>530</v>
      </c>
      <c r="B68" s="367" t="s">
        <v>531</v>
      </c>
      <c r="C68" s="348">
        <v>38</v>
      </c>
      <c r="D68" s="349" t="s">
        <v>599</v>
      </c>
      <c r="E68" s="349" t="s">
        <v>533</v>
      </c>
      <c r="F68" s="349" t="s">
        <v>558</v>
      </c>
      <c r="G68" s="365">
        <v>29338</v>
      </c>
      <c r="H68" s="366" t="str">
        <f t="shared" si="1"/>
        <v>TC72504 38: 1/2 Ton Extended Cab 2WD Pickup 6.5' Box (SB) --- Ford F-150 (V6, 3.3L)</v>
      </c>
    </row>
    <row r="69" spans="1:8">
      <c r="A69" s="364" t="s">
        <v>530</v>
      </c>
      <c r="B69" s="367" t="s">
        <v>531</v>
      </c>
      <c r="C69" s="348">
        <v>39</v>
      </c>
      <c r="D69" s="349" t="s">
        <v>600</v>
      </c>
      <c r="E69" s="349" t="s">
        <v>533</v>
      </c>
      <c r="F69" s="349" t="s">
        <v>558</v>
      </c>
      <c r="G69" s="365">
        <v>31780</v>
      </c>
      <c r="H69" s="366" t="str">
        <f t="shared" si="1"/>
        <v>TC72504 39: 1/2 Ton Extended Cab 4x4 Pickup 6.5' Box (SB) --- Ford F-150 (V6, 3.3L)</v>
      </c>
    </row>
    <row r="70" spans="1:8">
      <c r="A70" s="364" t="s">
        <v>530</v>
      </c>
      <c r="B70" s="367" t="s">
        <v>531</v>
      </c>
      <c r="C70" s="348">
        <v>40</v>
      </c>
      <c r="D70" s="349" t="s">
        <v>601</v>
      </c>
      <c r="E70" s="349" t="s">
        <v>148</v>
      </c>
      <c r="F70" s="349" t="s">
        <v>602</v>
      </c>
      <c r="G70" s="365">
        <v>38150</v>
      </c>
      <c r="H70" s="366" t="str">
        <f t="shared" si="1"/>
        <v>TC72504 40: 1/2 Ton HYBRID Crew Cab 2WD Pickup 5.5' Box (SB) --- Ford F-150 (3.5L, Hybrid)</v>
      </c>
    </row>
    <row r="71" spans="1:8">
      <c r="A71" s="364" t="s">
        <v>530</v>
      </c>
      <c r="B71" s="367" t="s">
        <v>531</v>
      </c>
      <c r="C71" s="348">
        <v>41</v>
      </c>
      <c r="D71" s="349" t="s">
        <v>603</v>
      </c>
      <c r="E71" s="349" t="s">
        <v>148</v>
      </c>
      <c r="F71" s="349" t="s">
        <v>602</v>
      </c>
      <c r="G71" s="365">
        <v>41015</v>
      </c>
      <c r="H71" s="366" t="str">
        <f t="shared" si="1"/>
        <v>TC72504 41: 1/2 Ton HYBRID Crew Cab 4x4 Pickup 5.5' Box (SB) --- Ford F-150 (3.5L, Hybrid)</v>
      </c>
    </row>
    <row r="72" spans="1:8">
      <c r="A72" s="364" t="s">
        <v>530</v>
      </c>
      <c r="B72" s="367" t="s">
        <v>531</v>
      </c>
      <c r="C72" s="348">
        <v>42</v>
      </c>
      <c r="D72" s="349" t="s">
        <v>604</v>
      </c>
      <c r="E72" s="349" t="s">
        <v>533</v>
      </c>
      <c r="F72" s="349" t="s">
        <v>571</v>
      </c>
      <c r="G72" s="365">
        <v>33400</v>
      </c>
      <c r="H72" s="366" t="str">
        <f t="shared" si="1"/>
        <v>TC72504 42: 3/4 Ton Extended Cab 2WD Pickup 6.5' Box (SB) --- Ford F-250 (V8, 6.2L)</v>
      </c>
    </row>
    <row r="73" spans="1:8">
      <c r="A73" s="364" t="s">
        <v>530</v>
      </c>
      <c r="B73" s="367" t="s">
        <v>531</v>
      </c>
      <c r="C73" s="348">
        <v>43</v>
      </c>
      <c r="D73" s="349" t="s">
        <v>605</v>
      </c>
      <c r="E73" s="349" t="s">
        <v>533</v>
      </c>
      <c r="F73" s="349" t="s">
        <v>571</v>
      </c>
      <c r="G73" s="365">
        <v>36116</v>
      </c>
      <c r="H73" s="366" t="str">
        <f t="shared" si="1"/>
        <v>TC72504 43: 3/4 Ton Extended Cab 4x4 Pickup 6.5' Box (SB) --- Ford F-250 (V8, 6.2L)</v>
      </c>
    </row>
    <row r="74" spans="1:8">
      <c r="A74" s="364" t="s">
        <v>530</v>
      </c>
      <c r="B74" s="367" t="s">
        <v>531</v>
      </c>
      <c r="C74" s="348">
        <v>44</v>
      </c>
      <c r="D74" s="349" t="s">
        <v>606</v>
      </c>
      <c r="E74" s="349" t="s">
        <v>533</v>
      </c>
      <c r="F74" s="349" t="s">
        <v>571</v>
      </c>
      <c r="G74" s="365">
        <v>34695</v>
      </c>
      <c r="H74" s="366" t="str">
        <f t="shared" si="1"/>
        <v>TC72504 44: 3/4 Ton Crew Cab 2WD Pickup 6.5' Box (SB) --- Ford F-250 (V8, 6.2L)</v>
      </c>
    </row>
    <row r="75" spans="1:8">
      <c r="A75" s="364" t="s">
        <v>530</v>
      </c>
      <c r="B75" s="367" t="s">
        <v>531</v>
      </c>
      <c r="C75" s="348">
        <v>45</v>
      </c>
      <c r="D75" s="349" t="s">
        <v>607</v>
      </c>
      <c r="E75" s="349" t="s">
        <v>533</v>
      </c>
      <c r="F75" s="349" t="s">
        <v>571</v>
      </c>
      <c r="G75" s="365">
        <v>37445</v>
      </c>
      <c r="H75" s="366" t="str">
        <f t="shared" si="1"/>
        <v>TC72504 45: 3/4 Ton Crew Cab 4x4 Pickup 6.5' Box (SB) --- Ford F-250 (V8, 6.2L)</v>
      </c>
    </row>
    <row r="76" spans="1:8">
      <c r="A76" s="364" t="s">
        <v>530</v>
      </c>
      <c r="B76" s="367" t="s">
        <v>531</v>
      </c>
      <c r="C76" s="348">
        <v>46</v>
      </c>
      <c r="D76" s="349" t="s">
        <v>609</v>
      </c>
      <c r="E76" s="349" t="s">
        <v>533</v>
      </c>
      <c r="F76" s="349" t="s">
        <v>579</v>
      </c>
      <c r="G76" s="365">
        <v>36395</v>
      </c>
      <c r="H76" s="366" t="str">
        <f t="shared" si="1"/>
        <v>TC72504 46: 1 Ton Extended Cab 2WD Pickup 6.5' Box (SB) --- Ford F-350 (V8, 6.2L)</v>
      </c>
    </row>
    <row r="77" spans="1:8">
      <c r="A77" s="364" t="s">
        <v>530</v>
      </c>
      <c r="B77" s="367" t="s">
        <v>531</v>
      </c>
      <c r="C77" s="348">
        <v>47</v>
      </c>
      <c r="D77" s="349" t="s">
        <v>611</v>
      </c>
      <c r="E77" s="349" t="s">
        <v>533</v>
      </c>
      <c r="F77" s="349" t="s">
        <v>579</v>
      </c>
      <c r="G77" s="365">
        <v>38978</v>
      </c>
      <c r="H77" s="366" t="str">
        <f t="shared" si="1"/>
        <v>TC72504 47: 1 Ton Extended Cab 4x4 Pickup 6.5' Box (SB) --- Ford F-350 (V8, 6.2L)</v>
      </c>
    </row>
    <row r="78" spans="1:8">
      <c r="A78" s="364" t="s">
        <v>530</v>
      </c>
      <c r="B78" s="367" t="s">
        <v>531</v>
      </c>
      <c r="C78" s="348">
        <v>48</v>
      </c>
      <c r="D78" s="349" t="s">
        <v>613</v>
      </c>
      <c r="E78" s="349" t="s">
        <v>533</v>
      </c>
      <c r="F78" s="349" t="s">
        <v>579</v>
      </c>
      <c r="G78" s="365">
        <v>37440</v>
      </c>
      <c r="H78" s="366" t="str">
        <f t="shared" si="1"/>
        <v>TC72504 48: 1 Ton Crew Cab 2WD Pickup 6.5' Box (SB) --- Ford F-350 (V8, 6.2L)</v>
      </c>
    </row>
    <row r="79" spans="1:8">
      <c r="A79" s="364" t="s">
        <v>530</v>
      </c>
      <c r="B79" s="367" t="s">
        <v>531</v>
      </c>
      <c r="C79" s="348">
        <v>49</v>
      </c>
      <c r="D79" s="349" t="s">
        <v>615</v>
      </c>
      <c r="E79" s="349" t="s">
        <v>533</v>
      </c>
      <c r="F79" s="349" t="s">
        <v>579</v>
      </c>
      <c r="G79" s="365">
        <v>40505</v>
      </c>
      <c r="H79" s="366" t="str">
        <f t="shared" si="1"/>
        <v>TC72504 49: 1 Ton Crew Cab 4x4 Pickup 6.5' Box (SB) --- Ford F-350 (V8, 6.2L)</v>
      </c>
    </row>
    <row r="80" spans="1:8">
      <c r="A80" s="348" t="s">
        <v>530</v>
      </c>
      <c r="B80" s="349" t="s">
        <v>531</v>
      </c>
      <c r="C80" s="349">
        <v>45</v>
      </c>
      <c r="D80" s="349" t="s">
        <v>607</v>
      </c>
      <c r="E80" s="349" t="s">
        <v>533</v>
      </c>
      <c r="F80" s="349" t="s">
        <v>571</v>
      </c>
      <c r="G80" s="351">
        <v>37445</v>
      </c>
      <c r="H80" s="352" t="s">
        <v>608</v>
      </c>
    </row>
    <row r="81" spans="1:8">
      <c r="A81" s="348" t="s">
        <v>530</v>
      </c>
      <c r="B81" s="349" t="s">
        <v>531</v>
      </c>
      <c r="C81" s="349">
        <v>46</v>
      </c>
      <c r="D81" s="349" t="s">
        <v>609</v>
      </c>
      <c r="E81" s="349" t="s">
        <v>533</v>
      </c>
      <c r="F81" s="349" t="s">
        <v>579</v>
      </c>
      <c r="G81" s="351">
        <v>36395</v>
      </c>
      <c r="H81" s="352" t="s">
        <v>610</v>
      </c>
    </row>
    <row r="82" spans="1:8">
      <c r="A82" s="348" t="s">
        <v>530</v>
      </c>
      <c r="B82" s="349" t="s">
        <v>531</v>
      </c>
      <c r="C82" s="349">
        <v>47</v>
      </c>
      <c r="D82" s="349" t="s">
        <v>611</v>
      </c>
      <c r="E82" s="349" t="s">
        <v>533</v>
      </c>
      <c r="F82" s="349" t="s">
        <v>579</v>
      </c>
      <c r="G82" s="351">
        <v>38978</v>
      </c>
      <c r="H82" s="352" t="s">
        <v>612</v>
      </c>
    </row>
    <row r="83" spans="1:8">
      <c r="A83" s="348" t="s">
        <v>530</v>
      </c>
      <c r="B83" s="349" t="s">
        <v>531</v>
      </c>
      <c r="C83" s="349">
        <v>48</v>
      </c>
      <c r="D83" s="349" t="s">
        <v>613</v>
      </c>
      <c r="E83" s="349" t="s">
        <v>533</v>
      </c>
      <c r="F83" s="349" t="s">
        <v>579</v>
      </c>
      <c r="G83" s="351">
        <v>37440</v>
      </c>
      <c r="H83" s="352" t="s">
        <v>614</v>
      </c>
    </row>
    <row r="84" spans="1:8">
      <c r="A84" s="348" t="s">
        <v>530</v>
      </c>
      <c r="B84" s="349" t="s">
        <v>531</v>
      </c>
      <c r="C84" s="349">
        <v>49</v>
      </c>
      <c r="D84" s="349" t="s">
        <v>615</v>
      </c>
      <c r="E84" s="349" t="s">
        <v>533</v>
      </c>
      <c r="F84" s="349" t="s">
        <v>579</v>
      </c>
      <c r="G84" s="351">
        <v>40505</v>
      </c>
      <c r="H84" s="352" t="s">
        <v>616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M23"/>
  <sheetViews>
    <sheetView workbookViewId="0">
      <selection activeCell="Q7" sqref="Q7"/>
    </sheetView>
  </sheetViews>
  <sheetFormatPr defaultRowHeight="15"/>
  <cols>
    <col min="1" max="1" width="40.140625" customWidth="1"/>
    <col min="2" max="13" width="10.7109375" customWidth="1"/>
  </cols>
  <sheetData>
    <row r="1" spans="1:13" ht="56.45" customHeight="1" thickBot="1">
      <c r="B1" s="583" t="s">
        <v>1110</v>
      </c>
      <c r="C1" s="584"/>
      <c r="D1" s="584"/>
      <c r="E1" s="584"/>
      <c r="F1" s="584"/>
      <c r="G1" s="584"/>
      <c r="H1" s="584"/>
      <c r="I1" s="584"/>
      <c r="J1" s="584"/>
      <c r="K1" s="584"/>
      <c r="L1" s="584"/>
      <c r="M1" s="585"/>
    </row>
    <row r="2" spans="1:13">
      <c r="A2" s="435"/>
      <c r="B2" s="472"/>
      <c r="C2" s="152"/>
      <c r="D2" s="152"/>
      <c r="E2" s="152"/>
      <c r="F2" s="152"/>
      <c r="G2" s="152"/>
      <c r="H2" s="152"/>
      <c r="I2" s="152"/>
      <c r="J2" s="152"/>
      <c r="K2" s="152"/>
      <c r="L2" s="152"/>
      <c r="M2" s="455"/>
    </row>
    <row r="3" spans="1:13" ht="21" customHeight="1">
      <c r="A3" s="436"/>
      <c r="B3" s="257" t="s">
        <v>1111</v>
      </c>
      <c r="D3" s="480"/>
      <c r="E3" s="480"/>
      <c r="F3" s="480"/>
      <c r="G3" s="480"/>
      <c r="H3" s="480"/>
      <c r="I3" s="480"/>
      <c r="J3" s="480"/>
      <c r="K3" s="480"/>
      <c r="L3" s="480"/>
      <c r="M3" s="274"/>
    </row>
    <row r="4" spans="1:13" ht="32.25">
      <c r="A4" s="437" t="s">
        <v>1030</v>
      </c>
      <c r="B4" s="257"/>
      <c r="D4" s="480"/>
      <c r="E4" s="480"/>
      <c r="F4" s="480"/>
      <c r="G4" s="480"/>
      <c r="H4" s="480"/>
      <c r="I4" s="480"/>
      <c r="J4" s="480"/>
      <c r="K4" s="480"/>
      <c r="L4" s="480"/>
      <c r="M4" s="274"/>
    </row>
    <row r="5" spans="1:13" ht="15" customHeight="1">
      <c r="A5" s="437"/>
      <c r="B5" s="275"/>
      <c r="M5" s="274"/>
    </row>
    <row r="6" spans="1:13" ht="15" customHeight="1">
      <c r="A6" s="437"/>
      <c r="B6" s="275"/>
      <c r="M6" s="274"/>
    </row>
    <row r="7" spans="1:13" ht="15" customHeight="1">
      <c r="A7" s="437"/>
      <c r="B7" s="275"/>
      <c r="M7" s="274"/>
    </row>
    <row r="8" spans="1:13" ht="15" customHeight="1">
      <c r="A8" s="437"/>
      <c r="B8" s="275"/>
      <c r="M8" s="274"/>
    </row>
    <row r="9" spans="1:13" ht="15" customHeight="1">
      <c r="A9" s="437"/>
      <c r="B9" s="275"/>
      <c r="M9" s="274"/>
    </row>
    <row r="10" spans="1:13" ht="15" customHeight="1">
      <c r="A10" s="437"/>
      <c r="B10" s="275"/>
      <c r="M10" s="274"/>
    </row>
    <row r="11" spans="1:13" ht="15" customHeight="1">
      <c r="A11" s="437"/>
      <c r="B11" s="275"/>
      <c r="M11" s="274"/>
    </row>
    <row r="12" spans="1:13" ht="15" customHeight="1">
      <c r="A12" s="437"/>
      <c r="B12" s="275"/>
      <c r="M12" s="274"/>
    </row>
    <row r="13" spans="1:13" ht="15.75" thickBot="1">
      <c r="A13" s="438"/>
      <c r="B13" s="473"/>
      <c r="C13" s="277"/>
      <c r="D13" s="277"/>
      <c r="E13" s="474"/>
      <c r="F13" s="277"/>
      <c r="G13" s="277"/>
      <c r="H13" s="277"/>
      <c r="I13" s="277"/>
      <c r="J13" s="277"/>
      <c r="K13" s="277"/>
      <c r="L13" s="277"/>
      <c r="M13" s="278"/>
    </row>
    <row r="14" spans="1:13">
      <c r="A14" s="435"/>
      <c r="B14" s="471" t="s">
        <v>623</v>
      </c>
      <c r="E14" s="279"/>
      <c r="M14" s="274"/>
    </row>
    <row r="15" spans="1:13" ht="32.25">
      <c r="A15" s="439"/>
      <c r="B15" s="471" t="s">
        <v>624</v>
      </c>
      <c r="E15" s="279"/>
      <c r="M15" s="274"/>
    </row>
    <row r="16" spans="1:13">
      <c r="A16" s="436"/>
      <c r="B16" s="471" t="s">
        <v>625</v>
      </c>
      <c r="E16" s="279"/>
      <c r="M16" s="274"/>
    </row>
    <row r="17" spans="1:13">
      <c r="A17" s="436"/>
      <c r="B17" s="471"/>
      <c r="E17" s="279"/>
      <c r="M17" s="274"/>
    </row>
    <row r="18" spans="1:13" ht="32.25">
      <c r="A18" s="437" t="s">
        <v>1031</v>
      </c>
      <c r="B18" s="471"/>
      <c r="E18" s="279"/>
      <c r="M18" s="274"/>
    </row>
    <row r="19" spans="1:13">
      <c r="A19" s="436"/>
      <c r="B19" s="471"/>
      <c r="E19" s="279"/>
      <c r="M19" s="274"/>
    </row>
    <row r="20" spans="1:13">
      <c r="A20" s="436"/>
      <c r="B20" s="471"/>
      <c r="E20" s="279"/>
      <c r="M20" s="274"/>
    </row>
    <row r="21" spans="1:13">
      <c r="A21" s="436"/>
      <c r="B21" s="471"/>
      <c r="E21" s="279"/>
      <c r="M21" s="274"/>
    </row>
    <row r="22" spans="1:13">
      <c r="A22" s="436"/>
      <c r="B22" s="471"/>
      <c r="E22" s="279"/>
      <c r="M22" s="274"/>
    </row>
    <row r="23" spans="1:13" ht="15.75" thickBot="1">
      <c r="A23" s="438"/>
      <c r="B23" s="277"/>
      <c r="C23" s="277"/>
      <c r="D23" s="277"/>
      <c r="E23" s="277"/>
      <c r="F23" s="277"/>
      <c r="G23" s="277"/>
      <c r="H23" s="277"/>
      <c r="I23" s="277"/>
      <c r="J23" s="277"/>
      <c r="K23" s="277"/>
      <c r="L23" s="277"/>
      <c r="M23" s="278"/>
    </row>
  </sheetData>
  <mergeCells count="1">
    <mergeCell ref="B1:M1"/>
  </mergeCells>
  <pageMargins left="0.7" right="0.7" top="0.75" bottom="0.75" header="0.3" footer="0.3"/>
  <pageSetup scale="83"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19958-8635-427B-B418-44561D037A31}">
  <sheetPr>
    <tabColor theme="4" tint="0.59999389629810485"/>
  </sheetPr>
  <dimension ref="A1:O16"/>
  <sheetViews>
    <sheetView workbookViewId="0">
      <selection sqref="A1:O1"/>
    </sheetView>
  </sheetViews>
  <sheetFormatPr defaultRowHeight="15"/>
  <sheetData>
    <row r="1" spans="1:15" s="281" customFormat="1" ht="65.45" customHeight="1" thickBot="1">
      <c r="A1" s="583" t="s">
        <v>1109</v>
      </c>
      <c r="B1" s="584"/>
      <c r="C1" s="584"/>
      <c r="D1" s="584"/>
      <c r="E1" s="584"/>
      <c r="F1" s="584"/>
      <c r="G1" s="584"/>
      <c r="H1" s="584"/>
      <c r="I1" s="584"/>
      <c r="J1" s="584"/>
      <c r="K1" s="584"/>
      <c r="L1" s="584"/>
      <c r="M1" s="584"/>
      <c r="N1" s="584"/>
      <c r="O1" s="585"/>
    </row>
    <row r="2" spans="1:15">
      <c r="A2" s="273"/>
      <c r="O2" s="274"/>
    </row>
    <row r="3" spans="1:15" ht="21">
      <c r="A3" s="275" t="s">
        <v>155</v>
      </c>
      <c r="O3" s="274"/>
    </row>
    <row r="4" spans="1:15">
      <c r="A4" s="273"/>
      <c r="O4" s="274"/>
    </row>
    <row r="5" spans="1:15" ht="21">
      <c r="A5" s="275"/>
      <c r="O5" s="274"/>
    </row>
    <row r="6" spans="1:15" ht="21">
      <c r="A6" s="275"/>
      <c r="O6" s="274"/>
    </row>
    <row r="7" spans="1:15">
      <c r="A7" s="273"/>
      <c r="O7" s="274"/>
    </row>
    <row r="8" spans="1:15">
      <c r="A8" s="273"/>
      <c r="O8" s="274"/>
    </row>
    <row r="9" spans="1:15">
      <c r="A9" s="273"/>
      <c r="O9" s="274"/>
    </row>
    <row r="10" spans="1:15">
      <c r="A10" s="273"/>
      <c r="O10" s="274"/>
    </row>
    <row r="11" spans="1:15">
      <c r="A11" s="273"/>
      <c r="O11" s="274"/>
    </row>
    <row r="12" spans="1:15">
      <c r="A12" s="273"/>
      <c r="O12" s="274"/>
    </row>
    <row r="13" spans="1:15">
      <c r="A13" s="273"/>
      <c r="O13" s="274"/>
    </row>
    <row r="14" spans="1:15">
      <c r="A14" s="273"/>
      <c r="O14" s="274"/>
    </row>
    <row r="15" spans="1:15">
      <c r="A15" s="273"/>
      <c r="O15" s="274"/>
    </row>
    <row r="16" spans="1:15" ht="15.75" thickBot="1">
      <c r="A16" s="276"/>
      <c r="B16" s="277"/>
      <c r="C16" s="277"/>
      <c r="D16" s="277"/>
      <c r="E16" s="277"/>
      <c r="F16" s="277"/>
      <c r="G16" s="277"/>
      <c r="H16" s="277"/>
      <c r="I16" s="277"/>
      <c r="J16" s="277"/>
      <c r="K16" s="277"/>
      <c r="L16" s="277"/>
      <c r="M16" s="277"/>
      <c r="N16" s="277"/>
      <c r="O16" s="278"/>
    </row>
  </sheetData>
  <mergeCells count="1">
    <mergeCell ref="A1:O1"/>
  </mergeCells>
  <pageMargins left="0.7" right="0.7" top="0.75" bottom="0.75" header="0.3" footer="0.3"/>
  <pageSetup scale="65"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O74"/>
  <sheetViews>
    <sheetView workbookViewId="0"/>
  </sheetViews>
  <sheetFormatPr defaultColWidth="7.42578125" defaultRowHeight="12.75"/>
  <cols>
    <col min="1" max="1" width="34.85546875" style="122" customWidth="1"/>
    <col min="2" max="7" width="15.85546875" style="122" customWidth="1"/>
    <col min="8" max="8" width="7.42578125" style="122"/>
    <col min="9" max="9" width="22.85546875" style="122" customWidth="1"/>
    <col min="10" max="10" width="7.42578125" style="122"/>
    <col min="11" max="11" width="29.85546875" style="122" bestFit="1" customWidth="1"/>
    <col min="12" max="12" width="6.85546875" style="122" bestFit="1" customWidth="1"/>
    <col min="13" max="15" width="12.42578125" style="122" customWidth="1"/>
    <col min="16" max="16384" width="7.42578125" style="122"/>
  </cols>
  <sheetData>
    <row r="1" spans="1:15" ht="18">
      <c r="A1" s="271" t="s">
        <v>206</v>
      </c>
    </row>
    <row r="2" spans="1:15" ht="18">
      <c r="A2" s="128" t="s">
        <v>163</v>
      </c>
      <c r="B2" s="129"/>
      <c r="C2" s="130"/>
      <c r="D2" s="282"/>
      <c r="E2" s="282"/>
      <c r="F2" s="282"/>
      <c r="G2" s="282"/>
      <c r="H2" s="282"/>
      <c r="I2" s="282"/>
      <c r="J2" s="282"/>
      <c r="K2" s="282"/>
      <c r="L2" s="282"/>
      <c r="M2" s="282"/>
      <c r="N2" s="282"/>
      <c r="O2" s="282"/>
    </row>
    <row r="3" spans="1:15" ht="18">
      <c r="A3" s="283"/>
      <c r="B3" s="123"/>
      <c r="C3" s="284"/>
      <c r="D3" s="283"/>
      <c r="E3" s="283"/>
      <c r="F3" s="283"/>
      <c r="G3" s="283"/>
      <c r="H3" s="283"/>
      <c r="I3" s="282"/>
      <c r="J3" s="282"/>
      <c r="K3" s="282"/>
      <c r="L3" s="282"/>
      <c r="M3" s="282"/>
      <c r="N3" s="283"/>
      <c r="O3" s="283"/>
    </row>
    <row r="4" spans="1:15">
      <c r="A4" s="131" t="s">
        <v>207</v>
      </c>
      <c r="B4" s="123"/>
      <c r="C4" s="284"/>
      <c r="D4" s="283"/>
      <c r="E4" s="283"/>
      <c r="F4" s="283"/>
      <c r="G4" s="283"/>
      <c r="H4" s="283"/>
      <c r="I4" s="622"/>
      <c r="J4" s="622"/>
      <c r="K4" s="622"/>
      <c r="L4" s="622"/>
      <c r="M4" s="622"/>
      <c r="N4" s="622"/>
      <c r="O4" s="283"/>
    </row>
    <row r="5" spans="1:15">
      <c r="A5" s="131" t="s">
        <v>208</v>
      </c>
      <c r="B5" s="123"/>
      <c r="C5" s="284"/>
      <c r="D5" s="283"/>
      <c r="E5" s="283"/>
      <c r="F5" s="290" t="s">
        <v>1024</v>
      </c>
      <c r="G5" s="353">
        <f>(NETWORKDAYS("7/1/2021","6/30/22"))/10</f>
        <v>26.1</v>
      </c>
      <c r="H5" s="283"/>
      <c r="I5" s="622"/>
      <c r="J5" s="622"/>
      <c r="K5" s="622"/>
      <c r="L5" s="622"/>
      <c r="M5" s="622"/>
      <c r="N5" s="622"/>
      <c r="O5" s="283"/>
    </row>
    <row r="6" spans="1:15">
      <c r="A6" s="286" t="s">
        <v>209</v>
      </c>
      <c r="B6" s="123"/>
      <c r="C6" s="284"/>
      <c r="D6" s="283"/>
      <c r="E6" s="283"/>
      <c r="F6" s="283"/>
      <c r="G6" s="285"/>
      <c r="H6" s="283"/>
      <c r="I6" s="622"/>
      <c r="J6" s="622"/>
      <c r="K6" s="622"/>
      <c r="L6" s="622"/>
      <c r="M6" s="622"/>
      <c r="N6" s="622"/>
      <c r="O6" s="283"/>
    </row>
    <row r="7" spans="1:15">
      <c r="A7" s="123" t="s">
        <v>164</v>
      </c>
      <c r="B7" s="123"/>
      <c r="C7" s="284"/>
      <c r="D7" s="283"/>
      <c r="E7" s="283"/>
      <c r="F7" s="283"/>
      <c r="G7" s="283"/>
      <c r="H7" s="283"/>
      <c r="I7" s="622"/>
      <c r="J7" s="622"/>
      <c r="K7" s="622"/>
      <c r="L7" s="622"/>
      <c r="M7" s="622"/>
      <c r="N7" s="622"/>
      <c r="O7" s="283"/>
    </row>
    <row r="8" spans="1:15" ht="15">
      <c r="A8" s="287" t="s">
        <v>1023</v>
      </c>
      <c r="B8" s="123"/>
      <c r="C8" s="284"/>
      <c r="D8" s="283"/>
      <c r="E8" s="283"/>
      <c r="F8" s="283"/>
      <c r="G8" s="283"/>
      <c r="H8" s="283"/>
      <c r="I8" s="283"/>
      <c r="J8" s="283"/>
      <c r="K8" s="283"/>
      <c r="L8" s="283"/>
      <c r="M8" s="283"/>
      <c r="N8" s="283"/>
      <c r="O8" s="283"/>
    </row>
    <row r="9" spans="1:15" ht="15.75">
      <c r="A9" s="288"/>
      <c r="B9" s="123"/>
      <c r="C9" s="284"/>
      <c r="D9" s="283"/>
      <c r="E9" s="283"/>
      <c r="F9" s="283"/>
      <c r="G9" s="283"/>
      <c r="H9" s="283"/>
      <c r="I9" s="289"/>
      <c r="J9" s="283"/>
      <c r="K9" s="283"/>
      <c r="L9" s="283"/>
      <c r="M9" s="283"/>
      <c r="N9" s="283"/>
      <c r="O9" s="283"/>
    </row>
    <row r="10" spans="1:15">
      <c r="A10" s="290" t="s">
        <v>165</v>
      </c>
      <c r="B10" s="123"/>
      <c r="C10" s="284"/>
      <c r="D10" s="283"/>
      <c r="E10" s="283"/>
      <c r="F10" s="283"/>
      <c r="G10" s="283"/>
      <c r="H10" s="290"/>
      <c r="I10" s="283"/>
      <c r="J10" s="283"/>
      <c r="K10" s="283"/>
      <c r="L10" s="283"/>
      <c r="M10" s="283"/>
      <c r="N10" s="283"/>
      <c r="O10" s="283"/>
    </row>
    <row r="11" spans="1:15">
      <c r="A11" s="290"/>
      <c r="B11" s="123"/>
      <c r="C11" s="284"/>
      <c r="D11" s="283"/>
      <c r="E11" s="283"/>
      <c r="F11" s="283"/>
      <c r="G11" s="283"/>
      <c r="H11" s="283"/>
      <c r="I11" s="291" t="s">
        <v>1028</v>
      </c>
      <c r="J11" s="292"/>
      <c r="K11" s="292"/>
      <c r="L11" s="132"/>
      <c r="M11" s="292"/>
      <c r="N11" s="292"/>
      <c r="O11" s="292"/>
    </row>
    <row r="12" spans="1:15" ht="13.5" thickBot="1">
      <c r="A12" s="623" t="s">
        <v>166</v>
      </c>
      <c r="B12" s="623"/>
      <c r="C12" s="623"/>
      <c r="D12" s="623"/>
      <c r="E12" s="623"/>
      <c r="F12" s="623"/>
      <c r="G12" s="623"/>
      <c r="H12" s="283"/>
      <c r="I12" s="624" t="s">
        <v>167</v>
      </c>
      <c r="J12" s="624"/>
      <c r="K12" s="624"/>
      <c r="L12" s="624"/>
      <c r="M12" s="624"/>
      <c r="N12" s="624"/>
      <c r="O12" s="624"/>
    </row>
    <row r="13" spans="1:15">
      <c r="A13" s="625" t="s">
        <v>116</v>
      </c>
      <c r="B13" s="627" t="s">
        <v>135</v>
      </c>
      <c r="C13" s="629" t="s">
        <v>168</v>
      </c>
      <c r="D13" s="631" t="s">
        <v>169</v>
      </c>
      <c r="E13" s="632"/>
      <c r="F13" s="631" t="s">
        <v>170</v>
      </c>
      <c r="G13" s="633"/>
      <c r="H13" s="283"/>
      <c r="I13" s="283"/>
      <c r="J13" s="290"/>
      <c r="K13" s="290"/>
      <c r="L13" s="283"/>
      <c r="M13" s="283"/>
      <c r="N13" s="283"/>
      <c r="O13" s="283"/>
    </row>
    <row r="14" spans="1:15" ht="38.25">
      <c r="A14" s="626"/>
      <c r="B14" s="628"/>
      <c r="C14" s="630"/>
      <c r="D14" s="293" t="s">
        <v>151</v>
      </c>
      <c r="E14" s="293" t="s">
        <v>150</v>
      </c>
      <c r="F14" s="293" t="s">
        <v>151</v>
      </c>
      <c r="G14" s="294" t="s">
        <v>150</v>
      </c>
      <c r="H14" s="295"/>
      <c r="I14" s="296" t="s">
        <v>1025</v>
      </c>
      <c r="J14" s="297" t="s">
        <v>171</v>
      </c>
      <c r="K14" s="297" t="s">
        <v>116</v>
      </c>
      <c r="L14" s="297" t="s">
        <v>172</v>
      </c>
      <c r="M14" s="297" t="s">
        <v>173</v>
      </c>
      <c r="N14" s="297" t="s">
        <v>174</v>
      </c>
      <c r="O14" s="297" t="s">
        <v>175</v>
      </c>
    </row>
    <row r="15" spans="1:15">
      <c r="A15" s="298" t="str">
        <f>K15</f>
        <v>Security Guard</v>
      </c>
      <c r="B15" s="154" t="str">
        <f>J15</f>
        <v>8202</v>
      </c>
      <c r="C15" s="210">
        <f>L15</f>
        <v>26</v>
      </c>
      <c r="D15" s="354">
        <v>1978</v>
      </c>
      <c r="E15" s="131">
        <v>2403</v>
      </c>
      <c r="F15" s="355">
        <f>C15*D15*G5</f>
        <v>1342270.8</v>
      </c>
      <c r="G15" s="133">
        <f>C15*E15*G5</f>
        <v>1630675.8</v>
      </c>
      <c r="H15" s="134"/>
      <c r="I15" s="135" t="s">
        <v>1029</v>
      </c>
      <c r="J15" s="356" t="s">
        <v>210</v>
      </c>
      <c r="K15" s="357" t="s">
        <v>211</v>
      </c>
      <c r="L15" s="153">
        <v>26</v>
      </c>
      <c r="M15" s="201">
        <v>58775.46477767235</v>
      </c>
      <c r="N15" s="201">
        <v>33586.814121650365</v>
      </c>
      <c r="O15" s="201">
        <f>SUM(M15:N15)*L15</f>
        <v>2401419.2513823905</v>
      </c>
    </row>
    <row r="16" spans="1:15">
      <c r="A16" s="300" t="str">
        <f t="shared" ref="A16:A24" si="0">K16</f>
        <v>Building and Ground Patrol Officer</v>
      </c>
      <c r="B16" s="301" t="str">
        <f t="shared" ref="B16:B24" si="1">J16</f>
        <v>8207</v>
      </c>
      <c r="C16" s="358">
        <f t="shared" ref="C16:C18" si="2">L16</f>
        <v>5</v>
      </c>
      <c r="D16" s="359">
        <v>2403</v>
      </c>
      <c r="E16" s="304">
        <v>2922</v>
      </c>
      <c r="F16" s="360">
        <f>C16*D16*$G$5</f>
        <v>313591.5</v>
      </c>
      <c r="G16" s="211">
        <f>C16*E16*$G$5</f>
        <v>381321</v>
      </c>
      <c r="H16" s="123"/>
      <c r="I16" s="135" t="s">
        <v>1029</v>
      </c>
      <c r="J16" s="356" t="s">
        <v>212</v>
      </c>
      <c r="K16" s="357" t="s">
        <v>213</v>
      </c>
      <c r="L16" s="153">
        <v>5</v>
      </c>
      <c r="M16" s="201">
        <v>71458.910547184772</v>
      </c>
      <c r="N16" s="201">
        <v>35055.402061855668</v>
      </c>
      <c r="O16" s="201">
        <f t="shared" ref="O16:O24" si="3">SUM(M16:N16)*L16</f>
        <v>532571.56304520217</v>
      </c>
    </row>
    <row r="17" spans="1:15">
      <c r="A17" s="300" t="str">
        <f t="shared" si="0"/>
        <v>Airport Operations Supervisor</v>
      </c>
      <c r="B17" s="301" t="str">
        <f t="shared" si="1"/>
        <v>9220</v>
      </c>
      <c r="C17" s="358">
        <f t="shared" si="2"/>
        <v>0.05</v>
      </c>
      <c r="D17" s="359">
        <v>3855</v>
      </c>
      <c r="E17" s="304">
        <v>4685</v>
      </c>
      <c r="F17" s="360">
        <f t="shared" ref="F17:F24" si="4">C17*D17*$G$5</f>
        <v>5030.7750000000005</v>
      </c>
      <c r="G17" s="211">
        <f t="shared" ref="G17:G24" si="5">C17*E17*$G$5</f>
        <v>6113.9250000000002</v>
      </c>
      <c r="H17" s="123"/>
      <c r="I17" s="135" t="s">
        <v>1029</v>
      </c>
      <c r="J17" s="356" t="s">
        <v>214</v>
      </c>
      <c r="K17" s="357" t="s">
        <v>215</v>
      </c>
      <c r="L17" s="153">
        <v>0.05</v>
      </c>
      <c r="M17" s="201">
        <v>118009.77548076924</v>
      </c>
      <c r="N17" s="201">
        <v>47671.875</v>
      </c>
      <c r="O17" s="201">
        <f t="shared" si="3"/>
        <v>8284.082524038462</v>
      </c>
    </row>
    <row r="18" spans="1:15">
      <c r="A18" s="300" t="str">
        <f t="shared" si="0"/>
        <v>Manager III</v>
      </c>
      <c r="B18" s="301" t="str">
        <f t="shared" si="1"/>
        <v>0931</v>
      </c>
      <c r="C18" s="358">
        <f t="shared" si="2"/>
        <v>0.05</v>
      </c>
      <c r="D18" s="359">
        <v>4777</v>
      </c>
      <c r="E18" s="304">
        <v>6159</v>
      </c>
      <c r="F18" s="360">
        <f t="shared" si="4"/>
        <v>6233.9850000000006</v>
      </c>
      <c r="G18" s="211">
        <f t="shared" si="5"/>
        <v>8037.4950000000017</v>
      </c>
      <c r="H18" s="123"/>
      <c r="I18" s="135" t="s">
        <v>1029</v>
      </c>
      <c r="J18" s="356" t="s">
        <v>216</v>
      </c>
      <c r="K18" s="357" t="s">
        <v>217</v>
      </c>
      <c r="L18" s="153">
        <v>0.05</v>
      </c>
      <c r="M18" s="201">
        <v>155115.27770350437</v>
      </c>
      <c r="N18" s="201">
        <v>61793.037149684977</v>
      </c>
      <c r="O18" s="201">
        <f t="shared" si="3"/>
        <v>10845.415742659468</v>
      </c>
    </row>
    <row r="19" spans="1:15">
      <c r="A19" s="300">
        <f t="shared" si="0"/>
        <v>0</v>
      </c>
      <c r="B19" s="301">
        <f t="shared" si="1"/>
        <v>0</v>
      </c>
      <c r="C19" s="302"/>
      <c r="D19" s="359"/>
      <c r="E19" s="304"/>
      <c r="F19" s="360">
        <f t="shared" si="4"/>
        <v>0</v>
      </c>
      <c r="G19" s="211">
        <f t="shared" si="5"/>
        <v>0</v>
      </c>
      <c r="H19" s="123"/>
      <c r="I19" s="135"/>
      <c r="J19" s="356"/>
      <c r="K19" s="357"/>
      <c r="L19" s="153">
        <v>0</v>
      </c>
      <c r="M19" s="201"/>
      <c r="N19" s="201"/>
      <c r="O19" s="201">
        <f t="shared" si="3"/>
        <v>0</v>
      </c>
    </row>
    <row r="20" spans="1:15">
      <c r="A20" s="300">
        <f t="shared" si="0"/>
        <v>0</v>
      </c>
      <c r="B20" s="301">
        <f t="shared" si="1"/>
        <v>0</v>
      </c>
      <c r="C20" s="302"/>
      <c r="D20" s="359"/>
      <c r="E20" s="304"/>
      <c r="F20" s="360">
        <f t="shared" si="4"/>
        <v>0</v>
      </c>
      <c r="G20" s="211">
        <f t="shared" si="5"/>
        <v>0</v>
      </c>
      <c r="H20" s="123"/>
      <c r="I20" s="135"/>
      <c r="J20" s="356"/>
      <c r="K20" s="357"/>
      <c r="L20" s="153">
        <v>0</v>
      </c>
      <c r="M20" s="201"/>
      <c r="N20" s="201"/>
      <c r="O20" s="201">
        <f t="shared" si="3"/>
        <v>0</v>
      </c>
    </row>
    <row r="21" spans="1:15" ht="12.75" customHeight="1">
      <c r="A21" s="300">
        <f t="shared" si="0"/>
        <v>0</v>
      </c>
      <c r="B21" s="301">
        <f t="shared" si="1"/>
        <v>0</v>
      </c>
      <c r="C21" s="302"/>
      <c r="D21" s="359"/>
      <c r="E21" s="304"/>
      <c r="F21" s="360">
        <f t="shared" si="4"/>
        <v>0</v>
      </c>
      <c r="G21" s="211">
        <f t="shared" si="5"/>
        <v>0</v>
      </c>
      <c r="H21" s="123"/>
      <c r="I21" s="135"/>
      <c r="J21" s="356"/>
      <c r="K21" s="357"/>
      <c r="L21" s="153">
        <v>0</v>
      </c>
      <c r="M21" s="201"/>
      <c r="N21" s="201"/>
      <c r="O21" s="201">
        <f t="shared" si="3"/>
        <v>0</v>
      </c>
    </row>
    <row r="22" spans="1:15" ht="12.75" customHeight="1">
      <c r="A22" s="300">
        <f t="shared" si="0"/>
        <v>0</v>
      </c>
      <c r="B22" s="301">
        <f t="shared" si="1"/>
        <v>0</v>
      </c>
      <c r="C22" s="302"/>
      <c r="D22" s="359"/>
      <c r="E22" s="304"/>
      <c r="F22" s="360">
        <f t="shared" si="4"/>
        <v>0</v>
      </c>
      <c r="G22" s="211">
        <f t="shared" si="5"/>
        <v>0</v>
      </c>
      <c r="H22" s="123"/>
      <c r="I22" s="135"/>
      <c r="J22" s="356"/>
      <c r="K22" s="357"/>
      <c r="L22" s="153">
        <v>0</v>
      </c>
      <c r="M22" s="201"/>
      <c r="N22" s="201"/>
      <c r="O22" s="201">
        <f t="shared" si="3"/>
        <v>0</v>
      </c>
    </row>
    <row r="23" spans="1:15" ht="12.75" customHeight="1">
      <c r="A23" s="300">
        <f t="shared" si="0"/>
        <v>0</v>
      </c>
      <c r="B23" s="301">
        <f t="shared" si="1"/>
        <v>0</v>
      </c>
      <c r="C23" s="302"/>
      <c r="D23" s="359"/>
      <c r="E23" s="304"/>
      <c r="F23" s="360">
        <f t="shared" si="4"/>
        <v>0</v>
      </c>
      <c r="G23" s="211">
        <f t="shared" si="5"/>
        <v>0</v>
      </c>
      <c r="H23" s="123"/>
      <c r="I23" s="305"/>
      <c r="J23" s="299"/>
      <c r="K23" s="299"/>
      <c r="L23" s="153">
        <v>0</v>
      </c>
      <c r="M23" s="201"/>
      <c r="N23" s="201"/>
      <c r="O23" s="201">
        <f t="shared" si="3"/>
        <v>0</v>
      </c>
    </row>
    <row r="24" spans="1:15" ht="12.75" customHeight="1">
      <c r="A24" s="306">
        <f t="shared" si="0"/>
        <v>0</v>
      </c>
      <c r="B24" s="155">
        <f t="shared" si="1"/>
        <v>0</v>
      </c>
      <c r="C24" s="136"/>
      <c r="D24" s="361"/>
      <c r="E24" s="307"/>
      <c r="F24" s="362">
        <f t="shared" si="4"/>
        <v>0</v>
      </c>
      <c r="G24" s="363">
        <f t="shared" si="5"/>
        <v>0</v>
      </c>
      <c r="H24" s="123"/>
      <c r="I24" s="305"/>
      <c r="J24" s="299"/>
      <c r="K24" s="299"/>
      <c r="L24" s="153">
        <v>0</v>
      </c>
      <c r="M24" s="201"/>
      <c r="N24" s="201"/>
      <c r="O24" s="201">
        <f t="shared" si="3"/>
        <v>0</v>
      </c>
    </row>
    <row r="25" spans="1:15">
      <c r="A25" s="300" t="s">
        <v>178</v>
      </c>
      <c r="B25" s="308" t="s">
        <v>179</v>
      </c>
      <c r="C25" s="309" t="s">
        <v>179</v>
      </c>
      <c r="D25" s="310"/>
      <c r="E25" s="310"/>
      <c r="F25" s="303"/>
      <c r="G25" s="311"/>
      <c r="H25" s="123"/>
      <c r="I25" s="283"/>
      <c r="J25" s="283"/>
      <c r="K25" s="283"/>
      <c r="L25" s="283"/>
      <c r="M25" s="312"/>
      <c r="N25" s="283"/>
      <c r="O25" s="283"/>
    </row>
    <row r="26" spans="1:15" ht="12.75" customHeight="1">
      <c r="A26" s="300" t="s">
        <v>180</v>
      </c>
      <c r="B26" s="308" t="s">
        <v>179</v>
      </c>
      <c r="C26" s="309" t="s">
        <v>179</v>
      </c>
      <c r="D26" s="310"/>
      <c r="E26" s="310"/>
      <c r="F26" s="303"/>
      <c r="G26" s="311"/>
      <c r="H26" s="123"/>
      <c r="I26" s="283"/>
      <c r="J26" s="283"/>
      <c r="K26" s="283"/>
      <c r="L26" s="313"/>
      <c r="M26" s="312"/>
      <c r="N26" s="283"/>
      <c r="O26" s="283"/>
    </row>
    <row r="27" spans="1:15" ht="12.75" customHeight="1">
      <c r="A27" s="300" t="s">
        <v>181</v>
      </c>
      <c r="B27" s="308" t="s">
        <v>179</v>
      </c>
      <c r="C27" s="309" t="s">
        <v>179</v>
      </c>
      <c r="D27" s="310"/>
      <c r="E27" s="310"/>
      <c r="F27" s="303"/>
      <c r="G27" s="311"/>
      <c r="H27" s="123"/>
      <c r="I27" s="283"/>
      <c r="J27" s="283"/>
      <c r="K27" s="283"/>
      <c r="L27" s="313"/>
      <c r="M27" s="312"/>
      <c r="N27" s="283"/>
      <c r="O27" s="283"/>
    </row>
    <row r="28" spans="1:15" ht="13.5" thickBot="1">
      <c r="A28" s="314" t="s">
        <v>182</v>
      </c>
      <c r="B28" s="156" t="s">
        <v>179</v>
      </c>
      <c r="C28" s="157" t="s">
        <v>179</v>
      </c>
      <c r="D28" s="137"/>
      <c r="E28" s="137"/>
      <c r="F28" s="315"/>
      <c r="G28" s="316"/>
      <c r="H28" s="123"/>
      <c r="I28" s="283"/>
      <c r="J28" s="283"/>
      <c r="K28" s="283"/>
      <c r="L28" s="313"/>
      <c r="M28" s="312"/>
      <c r="N28" s="283"/>
      <c r="O28" s="283"/>
    </row>
    <row r="29" spans="1:15" ht="14.25" thickTop="1" thickBot="1">
      <c r="A29" s="317"/>
      <c r="B29" s="317" t="s">
        <v>183</v>
      </c>
      <c r="C29" s="318">
        <f>SUM(C15:C24)</f>
        <v>31.1</v>
      </c>
      <c r="D29" s="138"/>
      <c r="E29" s="138"/>
      <c r="F29" s="319"/>
      <c r="G29" s="320"/>
      <c r="H29" s="123"/>
      <c r="I29" s="283"/>
      <c r="J29" s="283"/>
      <c r="K29" s="283"/>
      <c r="L29" s="313"/>
      <c r="M29" s="312"/>
      <c r="N29" s="283"/>
      <c r="O29" s="283"/>
    </row>
    <row r="30" spans="1:15" ht="13.5" thickBot="1">
      <c r="A30" s="638"/>
      <c r="B30" s="639"/>
      <c r="C30" s="139"/>
      <c r="D30" s="140"/>
      <c r="E30" s="141" t="s">
        <v>184</v>
      </c>
      <c r="F30" s="212">
        <f>SUM(F15:F24)</f>
        <v>1667127.06</v>
      </c>
      <c r="G30" s="213">
        <f>SUM(G15:G24)</f>
        <v>2026148.2200000002</v>
      </c>
      <c r="H30" s="123"/>
      <c r="I30" s="283"/>
      <c r="J30" s="283"/>
      <c r="K30" s="283"/>
      <c r="L30" s="313"/>
      <c r="M30" s="312"/>
      <c r="N30" s="283"/>
      <c r="O30" s="283"/>
    </row>
    <row r="31" spans="1:15" ht="13.5" thickBot="1">
      <c r="A31" s="640" t="s">
        <v>185</v>
      </c>
      <c r="B31" s="641"/>
      <c r="C31" s="641"/>
      <c r="D31" s="641"/>
      <c r="E31" s="641"/>
      <c r="F31" s="142">
        <f>SUM(F25:F28)</f>
        <v>0</v>
      </c>
      <c r="G31" s="143">
        <f>SUM(G25:G28)</f>
        <v>0</v>
      </c>
      <c r="H31" s="123"/>
      <c r="I31" s="321"/>
      <c r="J31" s="283"/>
      <c r="K31" s="283"/>
      <c r="L31" s="313"/>
      <c r="M31" s="312"/>
      <c r="N31" s="283"/>
      <c r="O31" s="283"/>
    </row>
    <row r="32" spans="1:15" ht="12.75" customHeight="1">
      <c r="A32" s="123"/>
      <c r="B32" s="123"/>
      <c r="C32" s="144"/>
      <c r="D32" s="123"/>
      <c r="E32" s="123"/>
      <c r="F32" s="123"/>
      <c r="G32" s="123"/>
      <c r="H32" s="123"/>
      <c r="I32" s="321"/>
      <c r="J32" s="283"/>
      <c r="K32" s="283"/>
      <c r="L32" s="283"/>
      <c r="M32" s="283"/>
      <c r="N32" s="127"/>
      <c r="O32" s="127"/>
    </row>
    <row r="33" spans="1:15" ht="13.5" thickBot="1">
      <c r="A33" s="623" t="s">
        <v>186</v>
      </c>
      <c r="B33" s="623"/>
      <c r="C33" s="623"/>
      <c r="D33" s="623"/>
      <c r="E33" s="623"/>
      <c r="F33" s="623"/>
      <c r="G33" s="623"/>
      <c r="H33" s="127"/>
      <c r="I33" s="321"/>
      <c r="J33" s="283"/>
      <c r="K33" s="283"/>
      <c r="L33" s="283"/>
      <c r="M33" s="283"/>
      <c r="N33" s="283"/>
      <c r="O33" s="283"/>
    </row>
    <row r="34" spans="1:15">
      <c r="A34" s="322"/>
      <c r="B34" s="323" t="s">
        <v>122</v>
      </c>
      <c r="C34" s="324" t="s">
        <v>187</v>
      </c>
      <c r="D34" s="325"/>
      <c r="E34" s="325"/>
      <c r="F34" s="325"/>
      <c r="G34" s="326"/>
      <c r="H34" s="123"/>
      <c r="I34" s="321"/>
      <c r="J34" s="283"/>
      <c r="K34" s="283"/>
      <c r="L34" s="283"/>
      <c r="M34" s="283"/>
      <c r="N34" s="283"/>
      <c r="O34" s="283"/>
    </row>
    <row r="35" spans="1:15">
      <c r="A35" s="300" t="s">
        <v>188</v>
      </c>
      <c r="B35" s="327" t="str">
        <f>J15</f>
        <v>8202</v>
      </c>
      <c r="C35" s="214">
        <f>N15</f>
        <v>33586.814121650365</v>
      </c>
      <c r="D35" s="123"/>
      <c r="E35" s="123"/>
      <c r="F35" s="123"/>
      <c r="G35" s="329"/>
      <c r="H35" s="123"/>
      <c r="I35" s="321"/>
      <c r="J35" s="283"/>
      <c r="K35" s="283"/>
      <c r="L35" s="283"/>
      <c r="M35" s="283"/>
      <c r="N35" s="283"/>
      <c r="O35" s="283"/>
    </row>
    <row r="36" spans="1:15">
      <c r="A36" s="300" t="s">
        <v>188</v>
      </c>
      <c r="B36" s="327" t="str">
        <f t="shared" ref="B36:B44" si="6">J16</f>
        <v>8207</v>
      </c>
      <c r="C36" s="214">
        <f t="shared" ref="C36:C44" si="7">N16</f>
        <v>35055.402061855668</v>
      </c>
      <c r="D36" s="123"/>
      <c r="E36" s="123"/>
      <c r="F36" s="123"/>
      <c r="G36" s="329"/>
      <c r="H36" s="123"/>
      <c r="I36" s="283"/>
      <c r="J36" s="283"/>
      <c r="K36" s="283"/>
      <c r="L36" s="283"/>
      <c r="M36" s="283"/>
      <c r="N36" s="283"/>
      <c r="O36" s="283"/>
    </row>
    <row r="37" spans="1:15">
      <c r="A37" s="300" t="s">
        <v>188</v>
      </c>
      <c r="B37" s="327" t="str">
        <f t="shared" si="6"/>
        <v>9220</v>
      </c>
      <c r="C37" s="214">
        <f t="shared" si="7"/>
        <v>47671.875</v>
      </c>
      <c r="D37" s="123"/>
      <c r="E37" s="123"/>
      <c r="F37" s="123"/>
      <c r="G37" s="329"/>
      <c r="H37" s="123"/>
      <c r="I37" s="283"/>
      <c r="J37" s="283"/>
      <c r="K37" s="283"/>
      <c r="L37" s="283"/>
      <c r="M37" s="283"/>
      <c r="N37" s="283"/>
      <c r="O37" s="283"/>
    </row>
    <row r="38" spans="1:15">
      <c r="A38" s="300" t="s">
        <v>188</v>
      </c>
      <c r="B38" s="327" t="str">
        <f t="shared" si="6"/>
        <v>0931</v>
      </c>
      <c r="C38" s="214">
        <f t="shared" si="7"/>
        <v>61793.037149684977</v>
      </c>
      <c r="D38" s="123"/>
      <c r="E38" s="123"/>
      <c r="F38" s="123"/>
      <c r="G38" s="329"/>
      <c r="H38" s="123"/>
      <c r="I38" s="283"/>
      <c r="J38" s="283"/>
      <c r="K38" s="283"/>
      <c r="L38" s="283"/>
      <c r="M38" s="283"/>
      <c r="N38" s="283"/>
      <c r="O38" s="283"/>
    </row>
    <row r="39" spans="1:15">
      <c r="A39" s="300" t="s">
        <v>188</v>
      </c>
      <c r="B39" s="327">
        <f t="shared" si="6"/>
        <v>0</v>
      </c>
      <c r="C39" s="328">
        <f t="shared" si="7"/>
        <v>0</v>
      </c>
      <c r="D39" s="123"/>
      <c r="E39" s="123"/>
      <c r="F39" s="123"/>
      <c r="G39" s="329"/>
      <c r="H39" s="123"/>
      <c r="I39" s="283"/>
      <c r="J39" s="283"/>
      <c r="K39" s="283"/>
      <c r="L39" s="283"/>
      <c r="M39" s="283"/>
      <c r="N39" s="283"/>
      <c r="O39" s="283"/>
    </row>
    <row r="40" spans="1:15">
      <c r="A40" s="300" t="s">
        <v>188</v>
      </c>
      <c r="B40" s="327">
        <f t="shared" si="6"/>
        <v>0</v>
      </c>
      <c r="C40" s="328">
        <f t="shared" si="7"/>
        <v>0</v>
      </c>
      <c r="D40" s="123"/>
      <c r="E40" s="123"/>
      <c r="F40" s="123"/>
      <c r="G40" s="329"/>
      <c r="H40" s="123"/>
      <c r="I40" s="283"/>
      <c r="J40" s="283"/>
      <c r="K40" s="283"/>
      <c r="L40" s="283"/>
      <c r="M40" s="283"/>
      <c r="N40" s="283"/>
      <c r="O40" s="283"/>
    </row>
    <row r="41" spans="1:15">
      <c r="A41" s="300" t="s">
        <v>188</v>
      </c>
      <c r="B41" s="327">
        <f t="shared" si="6"/>
        <v>0</v>
      </c>
      <c r="C41" s="328">
        <f t="shared" si="7"/>
        <v>0</v>
      </c>
      <c r="D41" s="123"/>
      <c r="E41" s="123"/>
      <c r="F41" s="123"/>
      <c r="G41" s="329"/>
      <c r="H41" s="127"/>
      <c r="I41" s="283"/>
      <c r="J41" s="283"/>
      <c r="K41" s="283"/>
      <c r="L41" s="283"/>
      <c r="M41" s="283"/>
      <c r="N41" s="283"/>
      <c r="O41" s="283"/>
    </row>
    <row r="42" spans="1:15">
      <c r="A42" s="300" t="s">
        <v>188</v>
      </c>
      <c r="B42" s="327">
        <f t="shared" si="6"/>
        <v>0</v>
      </c>
      <c r="C42" s="328">
        <f t="shared" si="7"/>
        <v>0</v>
      </c>
      <c r="D42" s="123"/>
      <c r="E42" s="123"/>
      <c r="F42" s="123"/>
      <c r="G42" s="329"/>
      <c r="H42" s="123"/>
      <c r="I42" s="283"/>
      <c r="J42" s="283"/>
      <c r="K42" s="283"/>
      <c r="L42" s="283"/>
      <c r="M42" s="283"/>
      <c r="N42" s="283"/>
      <c r="O42" s="283"/>
    </row>
    <row r="43" spans="1:15">
      <c r="A43" s="300" t="s">
        <v>188</v>
      </c>
      <c r="B43" s="327">
        <f t="shared" si="6"/>
        <v>0</v>
      </c>
      <c r="C43" s="328">
        <f t="shared" si="7"/>
        <v>0</v>
      </c>
      <c r="D43" s="126"/>
      <c r="E43" s="123"/>
      <c r="F43" s="123"/>
      <c r="G43" s="329"/>
      <c r="H43" s="123"/>
      <c r="I43" s="283"/>
      <c r="J43" s="283"/>
      <c r="K43" s="283"/>
      <c r="L43" s="283"/>
      <c r="M43" s="283"/>
      <c r="N43" s="283"/>
      <c r="O43" s="283"/>
    </row>
    <row r="44" spans="1:15" ht="13.5" thickBot="1">
      <c r="A44" s="330" t="s">
        <v>188</v>
      </c>
      <c r="B44" s="331">
        <f t="shared" si="6"/>
        <v>0</v>
      </c>
      <c r="C44" s="328">
        <f t="shared" si="7"/>
        <v>0</v>
      </c>
      <c r="D44" s="330"/>
      <c r="E44" s="332"/>
      <c r="F44" s="332"/>
      <c r="G44" s="333"/>
      <c r="H44" s="123"/>
      <c r="I44" s="283"/>
      <c r="J44" s="283"/>
      <c r="K44" s="283"/>
      <c r="L44" s="283"/>
      <c r="M44" s="283"/>
      <c r="N44" s="283"/>
      <c r="O44" s="283"/>
    </row>
    <row r="45" spans="1:15" ht="13.5" thickTop="1">
      <c r="A45" s="283"/>
      <c r="B45" s="334"/>
      <c r="C45" s="335"/>
      <c r="D45" s="336"/>
      <c r="E45" s="337"/>
      <c r="F45" s="337" t="s">
        <v>151</v>
      </c>
      <c r="G45" s="320" t="s">
        <v>150</v>
      </c>
      <c r="H45" s="123"/>
      <c r="I45" s="283"/>
      <c r="J45" s="283"/>
      <c r="K45" s="283"/>
      <c r="L45" s="283"/>
      <c r="M45" s="283"/>
      <c r="N45" s="283"/>
      <c r="O45" s="283"/>
    </row>
    <row r="46" spans="1:15" ht="13.5" thickBot="1">
      <c r="A46" s="338" t="s">
        <v>160</v>
      </c>
      <c r="B46" s="145"/>
      <c r="C46" s="339"/>
      <c r="D46" s="145"/>
      <c r="E46" s="145"/>
      <c r="F46" s="215">
        <f>(G46-15000*C29)*0.833 + 15000*C29</f>
        <v>955893.68342536699</v>
      </c>
      <c r="G46" s="216">
        <f>SUMPRODUCT(C15:C24,C35:C44)</f>
        <v>1054007.4230796723</v>
      </c>
      <c r="H46" s="123"/>
      <c r="I46" s="283"/>
      <c r="J46" s="283"/>
      <c r="K46" s="283"/>
      <c r="L46" s="283"/>
      <c r="M46" s="283"/>
      <c r="N46" s="283"/>
      <c r="O46" s="283"/>
    </row>
    <row r="47" spans="1:15">
      <c r="A47" s="123"/>
      <c r="B47" s="123"/>
      <c r="C47" s="144"/>
      <c r="D47" s="123"/>
      <c r="E47" s="123"/>
      <c r="F47" s="123"/>
      <c r="G47" s="123"/>
      <c r="H47" s="123"/>
      <c r="I47" s="283"/>
      <c r="J47" s="283"/>
      <c r="K47" s="283"/>
      <c r="L47" s="283"/>
      <c r="M47" s="283"/>
      <c r="N47" s="283"/>
      <c r="O47" s="283"/>
    </row>
    <row r="48" spans="1:15" ht="12.75" customHeight="1" thickBot="1">
      <c r="A48" s="642" t="s">
        <v>189</v>
      </c>
      <c r="B48" s="642"/>
      <c r="C48" s="642"/>
      <c r="D48" s="642"/>
      <c r="E48" s="642"/>
      <c r="F48" s="642"/>
      <c r="G48" s="642"/>
      <c r="H48" s="123"/>
      <c r="I48" s="283"/>
      <c r="J48" s="283"/>
      <c r="K48" s="283"/>
      <c r="L48" s="283"/>
      <c r="M48" s="283"/>
      <c r="N48" s="283"/>
      <c r="O48" s="283"/>
    </row>
    <row r="49" spans="1:15" ht="27" customHeight="1">
      <c r="A49" s="643" t="s">
        <v>190</v>
      </c>
      <c r="B49" s="644"/>
      <c r="C49" s="644"/>
      <c r="D49" s="644"/>
      <c r="E49" s="644"/>
      <c r="F49" s="202">
        <v>0</v>
      </c>
      <c r="G49" s="203">
        <f>F49</f>
        <v>0</v>
      </c>
      <c r="H49" s="123"/>
      <c r="I49" s="283"/>
      <c r="J49" s="283"/>
      <c r="K49" s="283"/>
      <c r="L49" s="283"/>
      <c r="M49" s="283"/>
      <c r="N49" s="283"/>
      <c r="O49" s="283"/>
    </row>
    <row r="50" spans="1:15" ht="27" customHeight="1">
      <c r="A50" s="645" t="s">
        <v>191</v>
      </c>
      <c r="B50" s="646"/>
      <c r="C50" s="646"/>
      <c r="D50" s="646"/>
      <c r="E50" s="646"/>
      <c r="F50" s="204">
        <v>0</v>
      </c>
      <c r="G50" s="205">
        <f>F50</f>
        <v>0</v>
      </c>
      <c r="H50" s="123"/>
      <c r="I50" s="283"/>
      <c r="J50" s="283"/>
      <c r="K50" s="283"/>
      <c r="L50" s="283"/>
      <c r="M50" s="283"/>
      <c r="N50" s="283"/>
      <c r="O50" s="283"/>
    </row>
    <row r="51" spans="1:15">
      <c r="A51" s="645"/>
      <c r="B51" s="646"/>
      <c r="C51" s="646"/>
      <c r="D51" s="646"/>
      <c r="E51" s="646"/>
      <c r="F51" s="204">
        <v>0</v>
      </c>
      <c r="G51" s="205">
        <f>F51</f>
        <v>0</v>
      </c>
      <c r="H51" s="123"/>
      <c r="I51" s="283"/>
      <c r="J51" s="283"/>
      <c r="K51" s="283"/>
      <c r="L51" s="283"/>
      <c r="M51" s="283"/>
      <c r="N51" s="283"/>
      <c r="O51" s="283"/>
    </row>
    <row r="52" spans="1:15" ht="27.75" customHeight="1" thickBot="1">
      <c r="A52" s="647"/>
      <c r="B52" s="648"/>
      <c r="C52" s="648"/>
      <c r="D52" s="648"/>
      <c r="E52" s="648"/>
      <c r="F52" s="206">
        <v>0</v>
      </c>
      <c r="G52" s="207">
        <f>F52</f>
        <v>0</v>
      </c>
      <c r="H52" s="123"/>
      <c r="I52" s="283"/>
      <c r="J52" s="283"/>
      <c r="K52" s="283"/>
      <c r="L52" s="283"/>
      <c r="M52" s="283"/>
      <c r="N52" s="283"/>
      <c r="O52" s="283"/>
    </row>
    <row r="53" spans="1:15" ht="14.25" thickTop="1" thickBot="1">
      <c r="A53" s="338" t="s">
        <v>192</v>
      </c>
      <c r="B53" s="145"/>
      <c r="C53" s="339"/>
      <c r="D53" s="145"/>
      <c r="E53" s="145"/>
      <c r="F53" s="208">
        <f>SUM(F49:F52)</f>
        <v>0</v>
      </c>
      <c r="G53" s="209">
        <f>SUM(G49:G52)</f>
        <v>0</v>
      </c>
      <c r="H53" s="123"/>
      <c r="I53" s="283"/>
      <c r="J53" s="283"/>
      <c r="K53" s="283"/>
      <c r="L53" s="283"/>
      <c r="M53" s="283"/>
      <c r="N53" s="283"/>
      <c r="O53" s="283"/>
    </row>
    <row r="54" spans="1:15" ht="27" customHeight="1">
      <c r="A54" s="327"/>
      <c r="B54" s="123"/>
      <c r="C54" s="144"/>
      <c r="D54" s="123"/>
      <c r="E54" s="123"/>
      <c r="F54" s="123"/>
      <c r="G54" s="123"/>
      <c r="H54" s="123"/>
      <c r="I54" s="283"/>
      <c r="J54" s="283"/>
      <c r="K54" s="283"/>
      <c r="L54" s="283"/>
      <c r="M54" s="283"/>
      <c r="N54" s="283"/>
      <c r="O54" s="283"/>
    </row>
    <row r="55" spans="1:15" ht="15">
      <c r="A55" s="634" t="s">
        <v>193</v>
      </c>
      <c r="B55" s="634"/>
      <c r="C55" s="634"/>
      <c r="D55" s="634"/>
      <c r="E55" s="634"/>
      <c r="F55" s="634"/>
      <c r="G55" s="634"/>
      <c r="H55" s="123"/>
      <c r="I55" s="283"/>
      <c r="J55" s="283"/>
      <c r="K55" s="283"/>
      <c r="L55" s="283"/>
      <c r="M55" s="283"/>
      <c r="N55" s="283"/>
      <c r="O55" s="283"/>
    </row>
    <row r="56" spans="1:15">
      <c r="A56" s="327"/>
      <c r="B56" s="123"/>
      <c r="C56" s="144"/>
      <c r="D56" s="123"/>
      <c r="E56" s="123"/>
      <c r="F56" s="123"/>
      <c r="G56" s="123"/>
      <c r="H56" s="127"/>
      <c r="I56" s="283"/>
      <c r="J56" s="283"/>
      <c r="K56" s="283"/>
      <c r="L56" s="283"/>
      <c r="M56" s="283"/>
      <c r="N56" s="283"/>
      <c r="O56" s="283"/>
    </row>
    <row r="57" spans="1:15">
      <c r="A57" s="123"/>
      <c r="B57" s="123"/>
      <c r="C57" s="144"/>
      <c r="D57" s="123"/>
      <c r="E57" s="123"/>
      <c r="F57" s="123"/>
      <c r="G57" s="123"/>
      <c r="H57" s="146"/>
      <c r="I57" s="283"/>
      <c r="J57" s="283"/>
      <c r="K57" s="283"/>
      <c r="L57" s="283"/>
      <c r="M57" s="283"/>
      <c r="N57" s="283"/>
      <c r="O57" s="283"/>
    </row>
    <row r="58" spans="1:15">
      <c r="A58" s="125" t="s">
        <v>194</v>
      </c>
      <c r="B58" s="123"/>
      <c r="C58" s="144"/>
      <c r="D58" s="123"/>
      <c r="E58" s="123"/>
      <c r="F58" s="217">
        <f>F30+F31+F46+F53</f>
        <v>2623020.7434253669</v>
      </c>
      <c r="G58" s="217">
        <f>G30+G31+G46+G53</f>
        <v>3080155.6430796725</v>
      </c>
      <c r="H58" s="147"/>
      <c r="I58" s="283"/>
      <c r="J58" s="283"/>
      <c r="K58" s="283"/>
      <c r="L58" s="283"/>
      <c r="M58" s="283"/>
      <c r="N58" s="283"/>
      <c r="O58" s="283"/>
    </row>
    <row r="59" spans="1:15">
      <c r="A59" s="125" t="s">
        <v>195</v>
      </c>
      <c r="B59" s="123"/>
      <c r="C59" s="144"/>
      <c r="D59" s="123"/>
      <c r="E59" s="123"/>
      <c r="F59" s="217">
        <v>2318140.5510549913</v>
      </c>
      <c r="G59" s="217">
        <v>2322268.9221808519</v>
      </c>
      <c r="H59" s="340"/>
      <c r="I59" s="283"/>
      <c r="J59" s="283"/>
      <c r="K59" s="283"/>
      <c r="L59" s="283"/>
      <c r="M59" s="283"/>
      <c r="N59" s="283"/>
      <c r="O59" s="283"/>
    </row>
    <row r="60" spans="1:15">
      <c r="A60" s="123"/>
      <c r="B60" s="123"/>
      <c r="C60" s="144"/>
      <c r="D60" s="123"/>
      <c r="E60" s="123"/>
      <c r="F60" s="127"/>
      <c r="G60" s="127"/>
      <c r="H60" s="283"/>
      <c r="I60" s="341"/>
      <c r="J60" s="341"/>
      <c r="K60" s="341"/>
      <c r="L60" s="341"/>
      <c r="M60" s="341"/>
      <c r="N60" s="341"/>
      <c r="O60" s="341"/>
    </row>
    <row r="61" spans="1:15" ht="13.5" thickBot="1">
      <c r="A61" s="124" t="s">
        <v>196</v>
      </c>
      <c r="B61" s="123"/>
      <c r="C61" s="144"/>
      <c r="D61" s="123"/>
      <c r="E61" s="123"/>
      <c r="F61" s="148">
        <f>F58-F59</f>
        <v>304880.19237037562</v>
      </c>
      <c r="G61" s="148">
        <f>G58-G59</f>
        <v>757886.72089882055</v>
      </c>
      <c r="H61" s="341"/>
      <c r="I61" s="341"/>
      <c r="J61" s="341"/>
      <c r="K61" s="341"/>
      <c r="L61" s="341"/>
      <c r="M61" s="341"/>
      <c r="N61" s="341"/>
      <c r="O61" s="341"/>
    </row>
    <row r="62" spans="1:15" ht="13.5" thickTop="1">
      <c r="A62" s="342" t="s">
        <v>197</v>
      </c>
      <c r="B62" s="283"/>
      <c r="C62" s="284"/>
      <c r="D62" s="283"/>
      <c r="E62" s="283"/>
      <c r="F62" s="147">
        <f>F61/F58</f>
        <v>0.11623247476580637</v>
      </c>
      <c r="G62" s="147">
        <f>G61/G58</f>
        <v>0.24605468317862428</v>
      </c>
      <c r="H62" s="341"/>
      <c r="I62" s="341"/>
      <c r="J62" s="341"/>
      <c r="K62" s="341"/>
      <c r="L62" s="341"/>
      <c r="M62" s="341"/>
      <c r="N62" s="341"/>
      <c r="O62" s="341"/>
    </row>
    <row r="63" spans="1:15">
      <c r="A63" s="283"/>
      <c r="B63" s="283"/>
      <c r="C63" s="284"/>
      <c r="D63" s="283"/>
      <c r="E63" s="283"/>
      <c r="F63" s="340"/>
      <c r="G63" s="340"/>
      <c r="H63" s="341"/>
      <c r="I63" s="341"/>
      <c r="J63" s="341"/>
      <c r="K63" s="341"/>
      <c r="L63" s="341"/>
      <c r="M63" s="341"/>
      <c r="N63" s="341"/>
      <c r="O63" s="341"/>
    </row>
    <row r="64" spans="1:15">
      <c r="A64" s="343" t="s">
        <v>198</v>
      </c>
      <c r="B64" s="283"/>
      <c r="C64" s="344" t="s">
        <v>199</v>
      </c>
      <c r="D64" s="283"/>
      <c r="E64" s="283"/>
      <c r="F64" s="283"/>
      <c r="G64" s="283"/>
      <c r="H64" s="341"/>
      <c r="I64" s="283"/>
      <c r="J64" s="283"/>
      <c r="K64" s="283"/>
      <c r="L64" s="283"/>
      <c r="M64" s="283"/>
      <c r="N64" s="283"/>
      <c r="O64" s="283"/>
    </row>
    <row r="65" spans="1:15" ht="12.75" customHeight="1">
      <c r="A65" s="635" t="s">
        <v>218</v>
      </c>
      <c r="B65" s="635"/>
      <c r="C65" s="635"/>
      <c r="D65" s="635"/>
      <c r="E65" s="635"/>
      <c r="F65" s="635"/>
      <c r="G65" s="635"/>
      <c r="H65" s="283"/>
      <c r="I65" s="283"/>
      <c r="J65" s="283"/>
      <c r="K65" s="283"/>
      <c r="L65" s="283"/>
      <c r="M65" s="283"/>
      <c r="N65" s="283"/>
      <c r="O65" s="283"/>
    </row>
    <row r="66" spans="1:15" ht="13.5" customHeight="1">
      <c r="A66" s="636" t="s">
        <v>200</v>
      </c>
      <c r="B66" s="636"/>
      <c r="C66" s="636"/>
      <c r="D66" s="636"/>
      <c r="E66" s="636"/>
      <c r="F66" s="636"/>
      <c r="G66" s="636"/>
      <c r="H66" s="283"/>
      <c r="I66" s="283"/>
      <c r="J66" s="283"/>
      <c r="K66" s="283"/>
      <c r="L66" s="283"/>
      <c r="M66" s="283"/>
      <c r="N66" s="283"/>
      <c r="O66" s="283"/>
    </row>
    <row r="67" spans="1:15" ht="12.75" customHeight="1">
      <c r="A67" s="637" t="s">
        <v>201</v>
      </c>
      <c r="B67" s="637"/>
      <c r="C67" s="637"/>
      <c r="D67" s="637"/>
      <c r="E67" s="637"/>
      <c r="F67" s="637"/>
      <c r="G67" s="637"/>
      <c r="H67" s="283"/>
      <c r="I67" s="283"/>
      <c r="J67" s="283"/>
      <c r="K67" s="283"/>
      <c r="L67" s="283"/>
      <c r="M67" s="283"/>
      <c r="N67" s="283"/>
      <c r="O67" s="283"/>
    </row>
    <row r="68" spans="1:15">
      <c r="A68" s="345" t="s">
        <v>202</v>
      </c>
      <c r="B68" s="346"/>
      <c r="C68" s="346"/>
      <c r="D68" s="346"/>
      <c r="E68" s="346"/>
      <c r="F68" s="346"/>
      <c r="G68" s="346"/>
      <c r="H68" s="283"/>
      <c r="I68" s="283"/>
      <c r="J68" s="283"/>
      <c r="K68" s="283"/>
      <c r="L68" s="283"/>
      <c r="M68" s="283"/>
      <c r="N68" s="283"/>
      <c r="O68" s="283"/>
    </row>
    <row r="69" spans="1:15">
      <c r="A69" s="346" t="s">
        <v>203</v>
      </c>
      <c r="B69" s="346"/>
      <c r="C69" s="346"/>
      <c r="D69" s="346"/>
      <c r="E69" s="346"/>
      <c r="F69" s="346"/>
      <c r="G69" s="346"/>
      <c r="H69" s="283"/>
      <c r="I69" s="283"/>
      <c r="J69" s="283"/>
      <c r="K69" s="283"/>
      <c r="L69" s="283"/>
      <c r="M69" s="283"/>
      <c r="N69" s="283"/>
      <c r="O69" s="283"/>
    </row>
    <row r="70" spans="1:15">
      <c r="A70" s="346" t="s">
        <v>219</v>
      </c>
      <c r="B70" s="346"/>
      <c r="C70" s="346"/>
      <c r="D70" s="346"/>
      <c r="E70" s="346"/>
      <c r="F70" s="346"/>
      <c r="G70" s="346"/>
      <c r="H70" s="283"/>
      <c r="I70" s="283"/>
      <c r="J70" s="283"/>
      <c r="K70" s="283"/>
      <c r="L70" s="283"/>
      <c r="M70" s="283"/>
      <c r="N70" s="283"/>
      <c r="O70" s="283"/>
    </row>
    <row r="71" spans="1:15">
      <c r="A71" s="346"/>
      <c r="B71" s="346"/>
      <c r="C71" s="346"/>
      <c r="D71" s="346"/>
      <c r="E71" s="346"/>
      <c r="F71" s="346"/>
      <c r="G71" s="346"/>
      <c r="H71" s="283"/>
      <c r="I71" s="283"/>
      <c r="J71" s="283"/>
      <c r="K71" s="283"/>
      <c r="L71" s="283"/>
      <c r="M71" s="283"/>
      <c r="N71" s="283"/>
      <c r="O71" s="283"/>
    </row>
    <row r="72" spans="1:15">
      <c r="A72" s="346"/>
      <c r="B72" s="346"/>
      <c r="C72" s="346"/>
      <c r="D72" s="346"/>
      <c r="E72" s="346"/>
      <c r="F72" s="346"/>
      <c r="G72" s="346"/>
      <c r="H72" s="283"/>
      <c r="I72" s="283"/>
      <c r="J72" s="283"/>
      <c r="K72" s="283"/>
      <c r="L72" s="283"/>
      <c r="M72" s="283"/>
      <c r="N72" s="283"/>
      <c r="O72" s="283"/>
    </row>
    <row r="74" spans="1:15" ht="18">
      <c r="A74" s="271" t="s">
        <v>206</v>
      </c>
    </row>
  </sheetData>
  <sheetProtection algorithmName="SHA-512" hashValue="IfWPMvaFba7i5D+RdxV2hmOkdcTraix23vFmORzgW7LRFOBB7c5cCYiQggCDLkBacVI/Ixo+Doy51sy2V9c//Q==" saltValue="h3jhbPAGOJ1zs2p7jxJcvQ==" spinCount="100000" sheet="1" objects="1" scenarios="1"/>
  <mergeCells count="20">
    <mergeCell ref="A55:G55"/>
    <mergeCell ref="A65:G65"/>
    <mergeCell ref="A66:G66"/>
    <mergeCell ref="A67:G67"/>
    <mergeCell ref="A30:B30"/>
    <mergeCell ref="A31:E31"/>
    <mergeCell ref="A33:G33"/>
    <mergeCell ref="A48:G48"/>
    <mergeCell ref="A49:E49"/>
    <mergeCell ref="A50:E50"/>
    <mergeCell ref="A51:E51"/>
    <mergeCell ref="A52:E52"/>
    <mergeCell ref="I4:N7"/>
    <mergeCell ref="A12:G12"/>
    <mergeCell ref="I12:O12"/>
    <mergeCell ref="A13:A14"/>
    <mergeCell ref="B13:B14"/>
    <mergeCell ref="C13:C14"/>
    <mergeCell ref="D13:E13"/>
    <mergeCell ref="F13:G13"/>
  </mergeCells>
  <pageMargins left="0.33" right="0.26" top="0.51" bottom="0.49" header="0.35" footer="0.35"/>
  <pageSetup scale="32"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61BE-4FCE-4AA3-A1B8-A5587DE6D405}">
  <sheetPr>
    <tabColor rgb="FFFFC000"/>
  </sheetPr>
  <dimension ref="A1:D32"/>
  <sheetViews>
    <sheetView zoomScale="90" zoomScaleNormal="90" workbookViewId="0"/>
  </sheetViews>
  <sheetFormatPr defaultColWidth="9.140625" defaultRowHeight="12.75"/>
  <cols>
    <col min="1" max="1" width="2.85546875" style="457" customWidth="1"/>
    <col min="2" max="2" width="136" style="457" customWidth="1"/>
    <col min="3" max="3" width="4.85546875" style="457" customWidth="1"/>
    <col min="4" max="16384" width="9.140625" style="457"/>
  </cols>
  <sheetData>
    <row r="1" spans="1:4" s="483" customFormat="1">
      <c r="A1" s="482" t="s">
        <v>1149</v>
      </c>
    </row>
    <row r="2" spans="1:4" s="483" customFormat="1">
      <c r="A2" s="482"/>
    </row>
    <row r="3" spans="1:4" s="483" customFormat="1" ht="20.25">
      <c r="A3" s="484" t="s">
        <v>1150</v>
      </c>
    </row>
    <row r="4" spans="1:4" s="483" customFormat="1" ht="21" thickBot="1">
      <c r="A4" s="484"/>
    </row>
    <row r="5" spans="1:4" s="483" customFormat="1" ht="20.25">
      <c r="A5" s="485"/>
      <c r="B5" s="486"/>
      <c r="C5" s="486"/>
      <c r="D5" s="487"/>
    </row>
    <row r="6" spans="1:4" s="456" customFormat="1" ht="18.2" customHeight="1">
      <c r="A6" s="488" t="s">
        <v>156</v>
      </c>
      <c r="B6" s="489"/>
      <c r="D6" s="490"/>
    </row>
    <row r="7" spans="1:4" s="456" customFormat="1" ht="18.2" customHeight="1">
      <c r="A7" s="488" t="s">
        <v>157</v>
      </c>
      <c r="B7" s="489"/>
      <c r="D7" s="490"/>
    </row>
    <row r="8" spans="1:4" s="456" customFormat="1" ht="6.95" customHeight="1">
      <c r="A8" s="491"/>
      <c r="D8" s="490"/>
    </row>
    <row r="9" spans="1:4" s="456" customFormat="1" ht="26.1" customHeight="1">
      <c r="A9" s="649" t="s">
        <v>158</v>
      </c>
      <c r="B9" s="650"/>
      <c r="D9" s="490"/>
    </row>
    <row r="10" spans="1:4" s="456" customFormat="1" ht="54.95" customHeight="1">
      <c r="A10" s="651" t="s">
        <v>1151</v>
      </c>
      <c r="B10" s="652"/>
      <c r="D10" s="490"/>
    </row>
    <row r="11" spans="1:4" s="456" customFormat="1" ht="12.2" customHeight="1">
      <c r="A11" s="491"/>
      <c r="D11" s="490"/>
    </row>
    <row r="12" spans="1:4" s="456" customFormat="1" ht="22.9" customHeight="1">
      <c r="A12" s="492" t="s">
        <v>1152</v>
      </c>
      <c r="B12" s="493" t="s">
        <v>1153</v>
      </c>
      <c r="D12" s="490"/>
    </row>
    <row r="13" spans="1:4" s="456" customFormat="1" ht="33" customHeight="1">
      <c r="A13" s="494"/>
      <c r="B13" s="495"/>
      <c r="D13" s="490"/>
    </row>
    <row r="14" spans="1:4" s="456" customFormat="1" ht="63.95" customHeight="1">
      <c r="A14" s="492" t="s">
        <v>1154</v>
      </c>
      <c r="B14" s="496" t="s">
        <v>1155</v>
      </c>
      <c r="D14" s="490"/>
    </row>
    <row r="15" spans="1:4" s="456" customFormat="1" ht="33" customHeight="1">
      <c r="A15" s="497"/>
      <c r="B15" s="495"/>
      <c r="D15" s="490"/>
    </row>
    <row r="16" spans="1:4" s="456" customFormat="1" ht="22.9" customHeight="1">
      <c r="A16" s="492" t="s">
        <v>1156</v>
      </c>
      <c r="B16" s="493" t="s">
        <v>1157</v>
      </c>
      <c r="D16" s="490"/>
    </row>
    <row r="17" spans="1:4" s="456" customFormat="1" ht="33" customHeight="1">
      <c r="A17" s="497"/>
      <c r="B17" s="498"/>
      <c r="D17" s="490"/>
    </row>
    <row r="18" spans="1:4" s="456" customFormat="1" ht="35.1" customHeight="1">
      <c r="A18" s="492" t="s">
        <v>1158</v>
      </c>
      <c r="B18" s="493" t="s">
        <v>1159</v>
      </c>
      <c r="D18" s="490"/>
    </row>
    <row r="19" spans="1:4" s="456" customFormat="1" ht="57.6" customHeight="1">
      <c r="A19" s="497"/>
      <c r="B19" s="498"/>
      <c r="D19" s="490"/>
    </row>
    <row r="20" spans="1:4" s="456" customFormat="1" ht="48" customHeight="1">
      <c r="A20" s="492" t="s">
        <v>1160</v>
      </c>
      <c r="B20" s="496" t="s">
        <v>1161</v>
      </c>
      <c r="D20" s="490"/>
    </row>
    <row r="21" spans="1:4" s="456" customFormat="1" ht="33" customHeight="1">
      <c r="A21" s="497"/>
      <c r="B21" s="495"/>
      <c r="D21" s="490"/>
    </row>
    <row r="22" spans="1:4" s="456" customFormat="1" ht="22.9" customHeight="1">
      <c r="A22" s="492" t="s">
        <v>1162</v>
      </c>
      <c r="B22" s="493" t="s">
        <v>1163</v>
      </c>
      <c r="D22" s="490"/>
    </row>
    <row r="23" spans="1:4" s="456" customFormat="1" ht="33" customHeight="1">
      <c r="A23" s="499"/>
      <c r="B23" s="495"/>
      <c r="D23" s="490"/>
    </row>
    <row r="24" spans="1:4" s="456" customFormat="1" ht="35.1" customHeight="1">
      <c r="A24" s="492" t="s">
        <v>1164</v>
      </c>
      <c r="B24" s="493" t="s">
        <v>1165</v>
      </c>
      <c r="D24" s="490"/>
    </row>
    <row r="25" spans="1:4" s="456" customFormat="1" ht="39.4" customHeight="1">
      <c r="A25" s="497"/>
      <c r="B25" s="498"/>
      <c r="D25" s="490"/>
    </row>
    <row r="26" spans="1:4" s="456" customFormat="1" ht="22.9" customHeight="1">
      <c r="A26" s="492" t="s">
        <v>1166</v>
      </c>
      <c r="B26" s="493" t="s">
        <v>1167</v>
      </c>
      <c r="D26" s="490"/>
    </row>
    <row r="27" spans="1:4" s="456" customFormat="1" ht="33" customHeight="1">
      <c r="A27" s="497"/>
      <c r="B27" s="495"/>
      <c r="D27" s="490"/>
    </row>
    <row r="28" spans="1:4" s="456" customFormat="1" ht="22.9" customHeight="1">
      <c r="A28" s="492" t="s">
        <v>1168</v>
      </c>
      <c r="B28" s="493" t="s">
        <v>159</v>
      </c>
      <c r="D28" s="490"/>
    </row>
    <row r="29" spans="1:4" s="456" customFormat="1" ht="33" customHeight="1">
      <c r="A29" s="497"/>
      <c r="B29" s="495"/>
      <c r="D29" s="490"/>
    </row>
    <row r="30" spans="1:4" s="456" customFormat="1" ht="11.1" customHeight="1">
      <c r="A30" s="497"/>
      <c r="D30" s="490"/>
    </row>
    <row r="31" spans="1:4" s="456" customFormat="1" ht="26.65" customHeight="1" thickBot="1">
      <c r="A31" s="500"/>
      <c r="B31" s="501"/>
      <c r="C31" s="501"/>
      <c r="D31" s="502"/>
    </row>
    <row r="32" spans="1:4" s="456" customFormat="1" ht="59.65" customHeight="1"/>
  </sheetData>
  <mergeCells count="2">
    <mergeCell ref="A9:B9"/>
    <mergeCell ref="A10:B10"/>
  </mergeCells>
  <pageMargins left="0.7" right="0.7" top="0.75" bottom="0.75" header="0.3" footer="0.3"/>
  <pageSetup orientation="landscape"/>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9CC2-103B-4F96-B894-6B584E8D787E}">
  <sheetPr>
    <tabColor rgb="FFFFC000"/>
  </sheetPr>
  <dimension ref="A1:Q30"/>
  <sheetViews>
    <sheetView zoomScale="110" zoomScaleNormal="110" workbookViewId="0">
      <selection activeCell="L11" sqref="L11"/>
    </sheetView>
  </sheetViews>
  <sheetFormatPr defaultColWidth="9.140625" defaultRowHeight="12.75"/>
  <cols>
    <col min="1" max="1" width="51.28515625" style="457" customWidth="1"/>
    <col min="2" max="2" width="2" style="457" customWidth="1"/>
    <col min="3" max="3" width="13" style="457" customWidth="1"/>
    <col min="4" max="4" width="2" style="457" customWidth="1"/>
    <col min="5" max="5" width="13" style="457" customWidth="1"/>
    <col min="6" max="6" width="3.42578125" style="457" customWidth="1"/>
    <col min="7" max="7" width="18.140625" style="457" customWidth="1"/>
    <col min="8" max="8" width="4.7109375" style="457" customWidth="1"/>
    <col min="9" max="16384" width="9.140625" style="457"/>
  </cols>
  <sheetData>
    <row r="1" spans="1:17" s="483" customFormat="1" ht="20.25">
      <c r="A1" s="484" t="s">
        <v>1150</v>
      </c>
    </row>
    <row r="2" spans="1:17" s="483" customFormat="1" ht="13.5" thickBot="1"/>
    <row r="3" spans="1:17" s="483" customFormat="1">
      <c r="A3" s="503"/>
      <c r="B3" s="486"/>
      <c r="C3" s="486"/>
      <c r="D3" s="486"/>
      <c r="E3" s="486"/>
      <c r="F3" s="486"/>
      <c r="G3" s="487"/>
    </row>
    <row r="4" spans="1:17" s="504" customFormat="1" ht="26.1" customHeight="1">
      <c r="A4" s="653" t="s">
        <v>1169</v>
      </c>
      <c r="B4" s="654"/>
      <c r="C4" s="654"/>
      <c r="D4" s="654"/>
      <c r="E4" s="654"/>
      <c r="F4" s="654"/>
      <c r="G4" s="655"/>
    </row>
    <row r="5" spans="1:17" s="456" customFormat="1" ht="18.2" customHeight="1">
      <c r="A5" s="505" t="s">
        <v>1170</v>
      </c>
      <c r="B5" s="656" t="s">
        <v>1171</v>
      </c>
      <c r="C5" s="656"/>
      <c r="D5" s="656"/>
      <c r="E5" s="656"/>
      <c r="F5" s="656"/>
      <c r="G5" s="490"/>
      <c r="I5" s="506" t="s">
        <v>1172</v>
      </c>
      <c r="J5" s="506"/>
      <c r="K5" s="506"/>
      <c r="L5" s="506"/>
      <c r="M5" s="506"/>
      <c r="N5" s="506"/>
      <c r="O5" s="507"/>
      <c r="P5" s="507"/>
      <c r="Q5" s="507"/>
    </row>
    <row r="6" spans="1:17" s="456" customFormat="1" ht="18.2" customHeight="1">
      <c r="A6" s="508" t="s">
        <v>156</v>
      </c>
      <c r="B6" s="509" t="s">
        <v>1173</v>
      </c>
      <c r="G6" s="490"/>
      <c r="I6" s="510"/>
      <c r="J6" s="504"/>
      <c r="K6" s="504"/>
      <c r="L6" s="504"/>
      <c r="M6" s="504"/>
      <c r="N6" s="504"/>
    </row>
    <row r="7" spans="1:17" s="456" customFormat="1" ht="18.2" customHeight="1">
      <c r="A7" s="508" t="s">
        <v>157</v>
      </c>
      <c r="B7" s="509" t="s">
        <v>1174</v>
      </c>
      <c r="G7" s="490"/>
    </row>
    <row r="8" spans="1:17" s="456" customFormat="1" ht="14.45" customHeight="1">
      <c r="A8" s="491"/>
      <c r="G8" s="490"/>
    </row>
    <row r="9" spans="1:17" s="456" customFormat="1" ht="14.45" customHeight="1">
      <c r="A9" s="511" t="s">
        <v>1175</v>
      </c>
      <c r="B9" s="512"/>
      <c r="C9" s="513" t="s">
        <v>1176</v>
      </c>
      <c r="D9" s="512"/>
      <c r="E9" s="513" t="s">
        <v>1177</v>
      </c>
      <c r="G9" s="490"/>
    </row>
    <row r="10" spans="1:17" s="456" customFormat="1" ht="16.5" customHeight="1">
      <c r="A10" s="514" t="s">
        <v>1178</v>
      </c>
      <c r="B10" s="515" t="s">
        <v>1179</v>
      </c>
      <c r="C10" s="516">
        <v>0</v>
      </c>
      <c r="D10" s="516" t="s">
        <v>1179</v>
      </c>
      <c r="E10" s="516">
        <v>0</v>
      </c>
      <c r="G10" s="490"/>
    </row>
    <row r="11" spans="1:17" s="456" customFormat="1" ht="16.5" customHeight="1">
      <c r="A11" s="514" t="s">
        <v>1180</v>
      </c>
      <c r="B11" s="515" t="s">
        <v>1179</v>
      </c>
      <c r="C11" s="516">
        <v>0</v>
      </c>
      <c r="D11" s="516" t="s">
        <v>1179</v>
      </c>
      <c r="E11" s="516">
        <v>0</v>
      </c>
      <c r="G11" s="490"/>
    </row>
    <row r="12" spans="1:17" s="456" customFormat="1" ht="16.5" customHeight="1">
      <c r="A12" s="514" t="s">
        <v>160</v>
      </c>
      <c r="B12" s="515" t="s">
        <v>1179</v>
      </c>
      <c r="C12" s="516">
        <v>0</v>
      </c>
      <c r="D12" s="516" t="s">
        <v>1179</v>
      </c>
      <c r="E12" s="516">
        <v>0</v>
      </c>
      <c r="G12" s="490"/>
    </row>
    <row r="13" spans="1:17" s="456" customFormat="1" ht="16.5" customHeight="1">
      <c r="A13" s="514" t="s">
        <v>161</v>
      </c>
      <c r="B13" s="515" t="s">
        <v>1179</v>
      </c>
      <c r="C13" s="516">
        <v>0</v>
      </c>
      <c r="D13" s="516" t="s">
        <v>1179</v>
      </c>
      <c r="E13" s="516">
        <v>0</v>
      </c>
      <c r="G13" s="490"/>
    </row>
    <row r="14" spans="1:17" s="456" customFormat="1" ht="16.5" customHeight="1" thickBot="1">
      <c r="A14" s="517"/>
      <c r="B14" s="518" t="s">
        <v>1179</v>
      </c>
      <c r="C14" s="519">
        <v>0</v>
      </c>
      <c r="D14" s="519" t="s">
        <v>1179</v>
      </c>
      <c r="E14" s="519">
        <v>0</v>
      </c>
      <c r="G14" s="490"/>
    </row>
    <row r="15" spans="1:17" s="456" customFormat="1" ht="14.45" customHeight="1">
      <c r="A15" s="491"/>
      <c r="C15" s="520"/>
      <c r="D15" s="520"/>
      <c r="E15" s="520"/>
      <c r="G15" s="490"/>
    </row>
    <row r="16" spans="1:17" s="456" customFormat="1" ht="13.9" customHeight="1">
      <c r="A16" s="511" t="s">
        <v>1181</v>
      </c>
      <c r="B16" s="512"/>
      <c r="C16" s="521"/>
      <c r="D16" s="521"/>
      <c r="E16" s="521"/>
      <c r="G16" s="490"/>
    </row>
    <row r="17" spans="1:7" s="456" customFormat="1" ht="16.5" customHeight="1">
      <c r="A17" s="514" t="s">
        <v>162</v>
      </c>
      <c r="B17" s="522" t="s">
        <v>1179</v>
      </c>
      <c r="C17" s="516">
        <v>0</v>
      </c>
      <c r="D17" s="516" t="s">
        <v>1179</v>
      </c>
      <c r="E17" s="516">
        <v>0</v>
      </c>
      <c r="G17" s="490"/>
    </row>
    <row r="18" spans="1:7" s="456" customFormat="1" ht="16.5" customHeight="1">
      <c r="A18" s="514" t="s">
        <v>1182</v>
      </c>
      <c r="B18" s="522" t="s">
        <v>1179</v>
      </c>
      <c r="C18" s="516">
        <v>0</v>
      </c>
      <c r="D18" s="516" t="s">
        <v>1179</v>
      </c>
      <c r="E18" s="516">
        <v>0</v>
      </c>
      <c r="G18" s="490"/>
    </row>
    <row r="19" spans="1:7" s="456" customFormat="1" ht="15.4" customHeight="1" thickBot="1">
      <c r="A19" s="523"/>
      <c r="B19" s="524" t="s">
        <v>1179</v>
      </c>
      <c r="C19" s="525">
        <v>0</v>
      </c>
      <c r="D19" s="525" t="s">
        <v>1179</v>
      </c>
      <c r="E19" s="525">
        <v>0</v>
      </c>
      <c r="G19" s="490"/>
    </row>
    <row r="20" spans="1:7" s="456" customFormat="1" ht="14.45" customHeight="1">
      <c r="A20" s="491"/>
      <c r="C20" s="520"/>
      <c r="D20" s="520"/>
      <c r="E20" s="520"/>
      <c r="G20" s="490"/>
    </row>
    <row r="21" spans="1:7" s="456" customFormat="1" ht="14.45" customHeight="1">
      <c r="A21" s="511" t="s">
        <v>1183</v>
      </c>
      <c r="B21" s="512"/>
      <c r="C21" s="521"/>
      <c r="D21" s="521"/>
      <c r="E21" s="521"/>
      <c r="G21" s="490"/>
    </row>
    <row r="22" spans="1:7" s="456" customFormat="1" ht="16.5" customHeight="1">
      <c r="A22" s="526"/>
      <c r="B22" s="522" t="s">
        <v>1179</v>
      </c>
      <c r="C22" s="516">
        <v>0</v>
      </c>
      <c r="D22" s="516" t="s">
        <v>1179</v>
      </c>
      <c r="E22" s="516">
        <v>0</v>
      </c>
      <c r="G22" s="490"/>
    </row>
    <row r="23" spans="1:7" s="456" customFormat="1" ht="16.5" customHeight="1" thickBot="1">
      <c r="A23" s="527"/>
      <c r="B23" s="528"/>
      <c r="C23" s="529">
        <v>0</v>
      </c>
      <c r="D23" s="528"/>
      <c r="E23" s="529">
        <v>0</v>
      </c>
      <c r="G23" s="490"/>
    </row>
    <row r="24" spans="1:7" s="456" customFormat="1" ht="11.1" customHeight="1" thickTop="1">
      <c r="A24" s="527"/>
      <c r="B24" s="530"/>
      <c r="C24" s="530"/>
      <c r="D24" s="530"/>
      <c r="E24" s="530"/>
      <c r="G24" s="490"/>
    </row>
    <row r="25" spans="1:7" s="456" customFormat="1" ht="8.4499999999999993" customHeight="1">
      <c r="A25" s="491"/>
      <c r="G25" s="490"/>
    </row>
    <row r="26" spans="1:7" s="456" customFormat="1" ht="11.1" customHeight="1" thickBot="1">
      <c r="A26" s="531"/>
      <c r="B26" s="532"/>
      <c r="C26" s="532"/>
      <c r="D26" s="532"/>
      <c r="E26" s="532"/>
      <c r="F26" s="501"/>
      <c r="G26" s="502"/>
    </row>
    <row r="27" spans="1:7" s="456" customFormat="1" ht="8.4499999999999993" customHeight="1"/>
    <row r="28" spans="1:7" s="456" customFormat="1" ht="7.9" customHeight="1"/>
    <row r="29" spans="1:7" s="456" customFormat="1" ht="30.4" customHeight="1"/>
    <row r="30" spans="1:7" s="456" customFormat="1" ht="59.65" customHeight="1"/>
  </sheetData>
  <mergeCells count="2">
    <mergeCell ref="A4:G4"/>
    <mergeCell ref="B5:F5"/>
  </mergeCells>
  <pageMargins left="0.7" right="0.7" top="0.75" bottom="0.75" header="0.3" footer="0.3"/>
  <pageSetup orientation="portrait"/>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2D04-FDB3-43A6-8761-0FC2F32E550E}">
  <sheetPr>
    <tabColor rgb="FFFFC000"/>
  </sheetPr>
  <dimension ref="A1:I43"/>
  <sheetViews>
    <sheetView workbookViewId="0">
      <selection activeCell="M8" sqref="M8"/>
    </sheetView>
  </sheetViews>
  <sheetFormatPr defaultColWidth="9.140625" defaultRowHeight="12.75"/>
  <cols>
    <col min="1" max="1" width="47.140625" style="457" customWidth="1"/>
    <col min="2" max="2" width="13" style="457" customWidth="1"/>
    <col min="3" max="3" width="6.85546875" style="457" customWidth="1"/>
    <col min="4" max="4" width="20.5703125" style="457" customWidth="1"/>
    <col min="5" max="5" width="2" style="457" customWidth="1"/>
    <col min="6" max="6" width="13" style="457" customWidth="1"/>
    <col min="7" max="7" width="2" style="457" customWidth="1"/>
    <col min="8" max="8" width="13" style="457" customWidth="1"/>
    <col min="9" max="9" width="17" style="457" customWidth="1"/>
    <col min="10" max="10" width="4.7109375" style="457" customWidth="1"/>
    <col min="11" max="16384" width="9.140625" style="457"/>
  </cols>
  <sheetData>
    <row r="1" spans="1:9" s="483" customFormat="1" ht="20.25">
      <c r="A1" s="484" t="s">
        <v>1150</v>
      </c>
    </row>
    <row r="2" spans="1:9" s="483" customFormat="1" ht="13.5" thickBot="1"/>
    <row r="3" spans="1:9" s="504" customFormat="1" ht="26.1" customHeight="1">
      <c r="A3" s="673" t="s">
        <v>1184</v>
      </c>
      <c r="B3" s="674"/>
      <c r="C3" s="674"/>
      <c r="D3" s="674"/>
      <c r="E3" s="674"/>
      <c r="F3" s="674"/>
      <c r="G3" s="674"/>
      <c r="H3" s="674"/>
      <c r="I3" s="675"/>
    </row>
    <row r="4" spans="1:9" s="456" customFormat="1" ht="2.65" customHeight="1">
      <c r="A4" s="491"/>
      <c r="I4" s="490"/>
    </row>
    <row r="5" spans="1:9" s="456" customFormat="1" ht="18.2" customHeight="1">
      <c r="A5" s="488" t="s">
        <v>156</v>
      </c>
      <c r="B5" s="509" t="s">
        <v>1173</v>
      </c>
      <c r="C5" s="509"/>
      <c r="I5" s="490"/>
    </row>
    <row r="6" spans="1:9" s="456" customFormat="1" ht="18.2" customHeight="1">
      <c r="A6" s="488" t="s">
        <v>157</v>
      </c>
      <c r="B6" s="509" t="s">
        <v>1174</v>
      </c>
      <c r="C6" s="509"/>
      <c r="I6" s="490"/>
    </row>
    <row r="7" spans="1:9" s="456" customFormat="1" ht="21.95" customHeight="1">
      <c r="A7" s="491"/>
      <c r="I7" s="490"/>
    </row>
    <row r="8" spans="1:9" s="456" customFormat="1" ht="25.5" customHeight="1">
      <c r="A8" s="533" t="s">
        <v>1185</v>
      </c>
      <c r="B8" s="667"/>
      <c r="C8" s="667"/>
      <c r="D8" s="534"/>
      <c r="E8" s="535"/>
      <c r="F8" s="534"/>
      <c r="G8" s="535"/>
      <c r="H8" s="534"/>
      <c r="I8" s="490"/>
    </row>
    <row r="9" spans="1:9" s="456" customFormat="1" ht="43.15" customHeight="1">
      <c r="A9" s="536" t="s">
        <v>1186</v>
      </c>
      <c r="B9" s="668" t="s">
        <v>122</v>
      </c>
      <c r="C9" s="668"/>
      <c r="D9" s="537" t="s">
        <v>172</v>
      </c>
      <c r="E9" s="538"/>
      <c r="F9" s="537" t="s">
        <v>1187</v>
      </c>
      <c r="G9" s="539"/>
      <c r="H9" s="540" t="s">
        <v>1188</v>
      </c>
      <c r="I9" s="490"/>
    </row>
    <row r="10" spans="1:9" s="456" customFormat="1" ht="15.4" customHeight="1">
      <c r="A10" s="494" t="s">
        <v>712</v>
      </c>
      <c r="B10" s="676" t="s">
        <v>712</v>
      </c>
      <c r="C10" s="676"/>
      <c r="D10" s="541">
        <v>0</v>
      </c>
      <c r="E10" s="542" t="s">
        <v>1179</v>
      </c>
      <c r="F10" s="542">
        <v>0</v>
      </c>
      <c r="G10" s="542" t="s">
        <v>1179</v>
      </c>
      <c r="H10" s="542">
        <v>0</v>
      </c>
      <c r="I10" s="490"/>
    </row>
    <row r="11" spans="1:9" s="456" customFormat="1" ht="15.4" customHeight="1">
      <c r="A11" s="494" t="s">
        <v>712</v>
      </c>
      <c r="B11" s="676" t="s">
        <v>712</v>
      </c>
      <c r="C11" s="676"/>
      <c r="D11" s="541">
        <v>0</v>
      </c>
      <c r="E11" s="542" t="s">
        <v>1179</v>
      </c>
      <c r="F11" s="542">
        <v>0</v>
      </c>
      <c r="G11" s="542" t="s">
        <v>1179</v>
      </c>
      <c r="H11" s="542">
        <v>0</v>
      </c>
      <c r="I11" s="490"/>
    </row>
    <row r="12" spans="1:9" s="456" customFormat="1" ht="15.4" customHeight="1" thickBot="1">
      <c r="A12" s="543"/>
      <c r="B12" s="672" t="s">
        <v>1189</v>
      </c>
      <c r="C12" s="672"/>
      <c r="D12" s="545">
        <v>0</v>
      </c>
      <c r="E12" s="546" t="s">
        <v>1179</v>
      </c>
      <c r="F12" s="546">
        <v>0</v>
      </c>
      <c r="G12" s="546" t="s">
        <v>1179</v>
      </c>
      <c r="H12" s="546">
        <v>0</v>
      </c>
      <c r="I12" s="490"/>
    </row>
    <row r="13" spans="1:9" s="456" customFormat="1" ht="14.45" customHeight="1">
      <c r="A13" s="491"/>
      <c r="I13" s="490"/>
    </row>
    <row r="14" spans="1:9" s="456" customFormat="1" ht="13.9" customHeight="1">
      <c r="A14" s="663" t="s">
        <v>1190</v>
      </c>
      <c r="B14" s="664"/>
      <c r="C14" s="664"/>
      <c r="D14" s="664"/>
      <c r="E14" s="664"/>
      <c r="F14" s="664"/>
      <c r="G14" s="664"/>
      <c r="H14" s="664"/>
      <c r="I14" s="490"/>
    </row>
    <row r="15" spans="1:9" s="456" customFormat="1" ht="21.95" customHeight="1">
      <c r="A15" s="665" t="s">
        <v>219</v>
      </c>
      <c r="B15" s="666"/>
      <c r="C15" s="666"/>
      <c r="D15" s="666"/>
      <c r="E15" s="666"/>
      <c r="F15" s="666"/>
      <c r="G15" s="666"/>
      <c r="H15" s="666"/>
      <c r="I15" s="490"/>
    </row>
    <row r="16" spans="1:9" s="456" customFormat="1" ht="14.45" customHeight="1">
      <c r="A16" s="491"/>
      <c r="I16" s="490"/>
    </row>
    <row r="17" spans="1:9" s="456" customFormat="1" ht="25.5" customHeight="1">
      <c r="A17" s="533" t="s">
        <v>1191</v>
      </c>
      <c r="B17" s="534"/>
      <c r="C17" s="667"/>
      <c r="D17" s="667"/>
      <c r="E17" s="535"/>
      <c r="F17" s="534"/>
      <c r="G17" s="535"/>
      <c r="H17" s="534"/>
      <c r="I17" s="490"/>
    </row>
    <row r="18" spans="1:9" s="456" customFormat="1" ht="33" customHeight="1">
      <c r="A18" s="548" t="s">
        <v>204</v>
      </c>
      <c r="B18" s="537" t="s">
        <v>1192</v>
      </c>
      <c r="C18" s="668" t="s">
        <v>1193</v>
      </c>
      <c r="D18" s="668"/>
      <c r="E18" s="538"/>
      <c r="F18" s="537" t="s">
        <v>1194</v>
      </c>
      <c r="G18" s="539"/>
      <c r="H18" s="540" t="s">
        <v>1195</v>
      </c>
      <c r="I18" s="490"/>
    </row>
    <row r="19" spans="1:9" s="456" customFormat="1" ht="15.4" customHeight="1">
      <c r="A19" s="547" t="s">
        <v>712</v>
      </c>
      <c r="B19" s="549">
        <v>0</v>
      </c>
      <c r="C19" s="666" t="s">
        <v>712</v>
      </c>
      <c r="D19" s="666"/>
      <c r="E19" s="542" t="s">
        <v>1179</v>
      </c>
      <c r="F19" s="542">
        <v>0</v>
      </c>
      <c r="G19" s="542" t="s">
        <v>1179</v>
      </c>
      <c r="H19" s="542">
        <v>0</v>
      </c>
      <c r="I19" s="490"/>
    </row>
    <row r="20" spans="1:9" s="456" customFormat="1" ht="25.5" customHeight="1">
      <c r="A20" s="547" t="s">
        <v>712</v>
      </c>
      <c r="B20" s="549">
        <v>0</v>
      </c>
      <c r="C20" s="666" t="s">
        <v>712</v>
      </c>
      <c r="D20" s="666"/>
      <c r="E20" s="542" t="s">
        <v>1179</v>
      </c>
      <c r="F20" s="542">
        <v>0</v>
      </c>
      <c r="G20" s="542" t="s">
        <v>1179</v>
      </c>
      <c r="H20" s="542">
        <v>0</v>
      </c>
      <c r="I20" s="490"/>
    </row>
    <row r="21" spans="1:9" s="456" customFormat="1" ht="15.4" customHeight="1">
      <c r="A21" s="547" t="s">
        <v>712</v>
      </c>
      <c r="B21" s="549">
        <v>0</v>
      </c>
      <c r="C21" s="666" t="s">
        <v>712</v>
      </c>
      <c r="D21" s="666"/>
      <c r="E21" s="542" t="s">
        <v>1179</v>
      </c>
      <c r="F21" s="542">
        <v>0</v>
      </c>
      <c r="G21" s="542" t="s">
        <v>1179</v>
      </c>
      <c r="H21" s="542">
        <v>0</v>
      </c>
      <c r="I21" s="490"/>
    </row>
    <row r="22" spans="1:9" s="456" customFormat="1" ht="25.5" customHeight="1">
      <c r="A22" s="547" t="s">
        <v>712</v>
      </c>
      <c r="B22" s="549">
        <v>0</v>
      </c>
      <c r="C22" s="666" t="s">
        <v>712</v>
      </c>
      <c r="D22" s="666"/>
      <c r="E22" s="542" t="s">
        <v>1179</v>
      </c>
      <c r="F22" s="542">
        <v>0</v>
      </c>
      <c r="G22" s="542" t="s">
        <v>1179</v>
      </c>
      <c r="H22" s="542">
        <v>0</v>
      </c>
      <c r="I22" s="490"/>
    </row>
    <row r="23" spans="1:9" s="456" customFormat="1" ht="25.5" customHeight="1">
      <c r="A23" s="547" t="s">
        <v>712</v>
      </c>
      <c r="B23" s="549">
        <v>0</v>
      </c>
      <c r="C23" s="666" t="s">
        <v>712</v>
      </c>
      <c r="D23" s="666"/>
      <c r="E23" s="542" t="s">
        <v>1179</v>
      </c>
      <c r="F23" s="542">
        <v>0</v>
      </c>
      <c r="G23" s="542" t="s">
        <v>1179</v>
      </c>
      <c r="H23" s="542">
        <v>0</v>
      </c>
      <c r="I23" s="490"/>
    </row>
    <row r="24" spans="1:9" s="456" customFormat="1" ht="15.4" customHeight="1" thickBot="1">
      <c r="A24" s="550"/>
      <c r="B24" s="551"/>
      <c r="C24" s="669" t="s">
        <v>1196</v>
      </c>
      <c r="D24" s="669"/>
      <c r="E24" s="546" t="s">
        <v>1179</v>
      </c>
      <c r="F24" s="546">
        <v>0</v>
      </c>
      <c r="G24" s="546" t="s">
        <v>1179</v>
      </c>
      <c r="H24" s="546">
        <v>0</v>
      </c>
      <c r="I24" s="490"/>
    </row>
    <row r="25" spans="1:9" s="456" customFormat="1" ht="21.95" customHeight="1">
      <c r="A25" s="491"/>
      <c r="E25" s="520"/>
      <c r="F25" s="520"/>
      <c r="G25" s="520"/>
      <c r="H25" s="520"/>
      <c r="I25" s="490"/>
    </row>
    <row r="26" spans="1:9" s="456" customFormat="1" ht="14.45" customHeight="1">
      <c r="A26" s="670" t="s">
        <v>1197</v>
      </c>
      <c r="B26" s="671"/>
      <c r="C26" s="671"/>
      <c r="D26" s="671"/>
      <c r="E26" s="552" t="s">
        <v>1179</v>
      </c>
      <c r="F26" s="552">
        <v>0</v>
      </c>
      <c r="G26" s="552" t="s">
        <v>1179</v>
      </c>
      <c r="H26" s="552">
        <v>0</v>
      </c>
      <c r="I26" s="490"/>
    </row>
    <row r="27" spans="1:9" s="456" customFormat="1" ht="18.2" customHeight="1">
      <c r="A27" s="491"/>
      <c r="I27" s="490"/>
    </row>
    <row r="28" spans="1:9" s="456" customFormat="1" ht="25.5" customHeight="1">
      <c r="A28" s="661" t="s">
        <v>1198</v>
      </c>
      <c r="B28" s="662"/>
      <c r="C28" s="662"/>
      <c r="D28" s="662"/>
      <c r="E28" s="662"/>
      <c r="F28" s="662"/>
      <c r="G28" s="662"/>
      <c r="H28" s="662"/>
      <c r="I28" s="490"/>
    </row>
    <row r="29" spans="1:9" s="456" customFormat="1" ht="70.349999999999994" customHeight="1">
      <c r="A29" s="659"/>
      <c r="B29" s="660"/>
      <c r="C29" s="660"/>
      <c r="D29" s="660"/>
      <c r="E29" s="660"/>
      <c r="F29" s="660"/>
      <c r="G29" s="660"/>
      <c r="H29" s="660"/>
      <c r="I29" s="490"/>
    </row>
    <row r="30" spans="1:9" s="456" customFormat="1" ht="6.95" customHeight="1">
      <c r="A30" s="491"/>
      <c r="I30" s="490"/>
    </row>
    <row r="31" spans="1:9" s="456" customFormat="1" ht="25.5" customHeight="1">
      <c r="A31" s="661" t="s">
        <v>1199</v>
      </c>
      <c r="B31" s="662"/>
      <c r="C31" s="662"/>
      <c r="D31" s="662"/>
      <c r="E31" s="662"/>
      <c r="F31" s="662"/>
      <c r="G31" s="662"/>
      <c r="H31" s="662"/>
      <c r="I31" s="490"/>
    </row>
    <row r="32" spans="1:9" s="456" customFormat="1" ht="21.95" customHeight="1">
      <c r="A32" s="657"/>
      <c r="B32" s="658"/>
      <c r="C32" s="658"/>
      <c r="D32" s="658"/>
      <c r="E32" s="658"/>
      <c r="F32" s="658"/>
      <c r="G32" s="658"/>
      <c r="H32" s="658"/>
      <c r="I32" s="490"/>
    </row>
    <row r="33" spans="1:9" s="456" customFormat="1" ht="6.95" customHeight="1">
      <c r="A33" s="491"/>
      <c r="I33" s="490"/>
    </row>
    <row r="34" spans="1:9" s="456" customFormat="1" ht="25.5" customHeight="1">
      <c r="A34" s="661" t="s">
        <v>1200</v>
      </c>
      <c r="B34" s="662"/>
      <c r="C34" s="662"/>
      <c r="D34" s="662"/>
      <c r="E34" s="662"/>
      <c r="F34" s="662"/>
      <c r="G34" s="662"/>
      <c r="H34" s="662"/>
      <c r="I34" s="490"/>
    </row>
    <row r="35" spans="1:9" s="456" customFormat="1" ht="21.95" customHeight="1">
      <c r="A35" s="657"/>
      <c r="B35" s="658"/>
      <c r="C35" s="658"/>
      <c r="D35" s="658"/>
      <c r="E35" s="658"/>
      <c r="F35" s="658"/>
      <c r="G35" s="658"/>
      <c r="H35" s="658"/>
      <c r="I35" s="490"/>
    </row>
    <row r="36" spans="1:9" s="456" customFormat="1" ht="6.95" customHeight="1">
      <c r="A36" s="491"/>
      <c r="I36" s="490"/>
    </row>
    <row r="37" spans="1:9" s="456" customFormat="1" ht="25.5" customHeight="1">
      <c r="A37" s="661" t="s">
        <v>1201</v>
      </c>
      <c r="B37" s="662"/>
      <c r="C37" s="662"/>
      <c r="D37" s="662"/>
      <c r="E37" s="662"/>
      <c r="F37" s="662"/>
      <c r="G37" s="662"/>
      <c r="H37" s="662"/>
      <c r="I37" s="490"/>
    </row>
    <row r="38" spans="1:9" s="456" customFormat="1" ht="21.95" customHeight="1">
      <c r="A38" s="657"/>
      <c r="B38" s="658"/>
      <c r="C38" s="658"/>
      <c r="D38" s="658"/>
      <c r="E38" s="658"/>
      <c r="F38" s="658"/>
      <c r="G38" s="658"/>
      <c r="H38" s="658"/>
      <c r="I38" s="490"/>
    </row>
    <row r="39" spans="1:9" s="456" customFormat="1" ht="89.1" customHeight="1" thickBot="1">
      <c r="A39" s="500"/>
      <c r="B39" s="501"/>
      <c r="C39" s="501"/>
      <c r="D39" s="501"/>
      <c r="E39" s="501"/>
      <c r="F39" s="501"/>
      <c r="G39" s="501"/>
      <c r="H39" s="501"/>
      <c r="I39" s="502"/>
    </row>
    <row r="40" spans="1:9" s="456" customFormat="1" ht="21.95" customHeight="1"/>
    <row r="41" spans="1:9" s="456" customFormat="1" ht="30.4" customHeight="1"/>
    <row r="42" spans="1:9" s="456" customFormat="1" ht="30.4" customHeight="1"/>
    <row r="43" spans="1:9" s="456" customFormat="1" ht="59.65" customHeight="1"/>
  </sheetData>
  <mergeCells count="25">
    <mergeCell ref="B12:C12"/>
    <mergeCell ref="A3:I3"/>
    <mergeCell ref="B8:C8"/>
    <mergeCell ref="B9:C9"/>
    <mergeCell ref="B10:C10"/>
    <mergeCell ref="B11:C11"/>
    <mergeCell ref="A28:H28"/>
    <mergeCell ref="A14:H14"/>
    <mergeCell ref="A15:H15"/>
    <mergeCell ref="C17:D17"/>
    <mergeCell ref="C18:D18"/>
    <mergeCell ref="C19:D19"/>
    <mergeCell ref="C20:D20"/>
    <mergeCell ref="C21:D21"/>
    <mergeCell ref="C22:D22"/>
    <mergeCell ref="C23:D23"/>
    <mergeCell ref="C24:D24"/>
    <mergeCell ref="A26:D26"/>
    <mergeCell ref="A38:H38"/>
    <mergeCell ref="A29:H29"/>
    <mergeCell ref="A31:H31"/>
    <mergeCell ref="A32:H32"/>
    <mergeCell ref="A34:H34"/>
    <mergeCell ref="A35:H35"/>
    <mergeCell ref="A37:H37"/>
  </mergeCells>
  <pageMargins left="0.7" right="0.7" top="0.75" bottom="0.75" header="0.3" footer="0.3"/>
  <pageSetup paperSize="9" orientation="landscape"/>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E4F2-130B-43F2-95E3-8D73D9E7D45B}">
  <sheetPr>
    <tabColor rgb="FFFFC000"/>
  </sheetPr>
  <dimension ref="A1:I30"/>
  <sheetViews>
    <sheetView workbookViewId="0">
      <selection activeCell="M9" sqref="M9"/>
    </sheetView>
  </sheetViews>
  <sheetFormatPr defaultColWidth="9.140625" defaultRowHeight="12.75"/>
  <cols>
    <col min="1" max="1" width="47.140625" style="457" customWidth="1"/>
    <col min="2" max="2" width="13" style="457" customWidth="1"/>
    <col min="3" max="3" width="6.85546875" style="457" customWidth="1"/>
    <col min="4" max="4" width="20.5703125" style="457" customWidth="1"/>
    <col min="5" max="5" width="2" style="457" customWidth="1"/>
    <col min="6" max="6" width="13" style="457" customWidth="1"/>
    <col min="7" max="7" width="2" style="457" customWidth="1"/>
    <col min="8" max="8" width="13" style="457" customWidth="1"/>
    <col min="9" max="9" width="17" style="457" customWidth="1"/>
    <col min="10" max="10" width="4.7109375" style="457" customWidth="1"/>
    <col min="11" max="16384" width="9.140625" style="457"/>
  </cols>
  <sheetData>
    <row r="1" spans="1:9" s="483" customFormat="1" ht="20.25">
      <c r="A1" s="484" t="s">
        <v>1150</v>
      </c>
    </row>
    <row r="2" spans="1:9" s="483" customFormat="1" ht="13.5" thickBot="1"/>
    <row r="3" spans="1:9" s="504" customFormat="1" ht="26.1" customHeight="1">
      <c r="A3" s="679" t="s">
        <v>1202</v>
      </c>
      <c r="B3" s="680"/>
      <c r="C3" s="680"/>
      <c r="D3" s="680"/>
      <c r="E3" s="680"/>
      <c r="F3" s="680"/>
      <c r="G3" s="680"/>
      <c r="H3" s="680"/>
      <c r="I3" s="681"/>
    </row>
    <row r="4" spans="1:9" s="456" customFormat="1" ht="2.65" customHeight="1">
      <c r="A4" s="491"/>
      <c r="I4" s="490"/>
    </row>
    <row r="5" spans="1:9" s="456" customFormat="1" ht="18.2" customHeight="1">
      <c r="A5" s="488" t="s">
        <v>156</v>
      </c>
      <c r="B5" s="509" t="s">
        <v>1173</v>
      </c>
      <c r="C5" s="509"/>
      <c r="I5" s="490"/>
    </row>
    <row r="6" spans="1:9" s="456" customFormat="1" ht="18.2" customHeight="1">
      <c r="A6" s="488" t="s">
        <v>157</v>
      </c>
      <c r="B6" s="509" t="s">
        <v>1174</v>
      </c>
      <c r="C6" s="509"/>
      <c r="I6" s="490"/>
    </row>
    <row r="7" spans="1:9" s="456" customFormat="1" ht="6.95" customHeight="1">
      <c r="A7" s="491"/>
      <c r="I7" s="490"/>
    </row>
    <row r="8" spans="1:9" s="456" customFormat="1" ht="25.5" customHeight="1">
      <c r="A8" s="533" t="s">
        <v>1203</v>
      </c>
      <c r="B8" s="667"/>
      <c r="C8" s="667"/>
      <c r="D8" s="534"/>
      <c r="E8" s="534"/>
      <c r="F8" s="534"/>
      <c r="G8" s="534"/>
      <c r="H8" s="534"/>
      <c r="I8" s="490"/>
    </row>
    <row r="9" spans="1:9" s="456" customFormat="1" ht="43.15" customHeight="1">
      <c r="A9" s="536" t="s">
        <v>1186</v>
      </c>
      <c r="B9" s="668" t="s">
        <v>122</v>
      </c>
      <c r="C9" s="668"/>
      <c r="D9" s="537" t="s">
        <v>172</v>
      </c>
      <c r="E9" s="553"/>
      <c r="F9" s="537" t="s">
        <v>1187</v>
      </c>
      <c r="G9" s="553"/>
      <c r="H9" s="537" t="s">
        <v>1188</v>
      </c>
      <c r="I9" s="490"/>
    </row>
    <row r="10" spans="1:9" s="456" customFormat="1" ht="15.4" customHeight="1">
      <c r="A10" s="494" t="s">
        <v>712</v>
      </c>
      <c r="B10" s="676" t="s">
        <v>712</v>
      </c>
      <c r="C10" s="676"/>
      <c r="D10" s="554">
        <v>0</v>
      </c>
      <c r="E10" s="555" t="s">
        <v>1179</v>
      </c>
      <c r="F10" s="555">
        <v>0</v>
      </c>
      <c r="G10" s="555" t="s">
        <v>1179</v>
      </c>
      <c r="H10" s="555">
        <v>0</v>
      </c>
      <c r="I10" s="490"/>
    </row>
    <row r="11" spans="1:9" s="456" customFormat="1" ht="15.4" customHeight="1">
      <c r="A11" s="494" t="s">
        <v>712</v>
      </c>
      <c r="B11" s="676" t="s">
        <v>712</v>
      </c>
      <c r="C11" s="676"/>
      <c r="D11" s="554">
        <v>0</v>
      </c>
      <c r="E11" s="555" t="s">
        <v>1179</v>
      </c>
      <c r="F11" s="555">
        <v>0</v>
      </c>
      <c r="G11" s="555" t="s">
        <v>1179</v>
      </c>
      <c r="H11" s="555">
        <v>0</v>
      </c>
      <c r="I11" s="490"/>
    </row>
    <row r="12" spans="1:9" s="456" customFormat="1" ht="15.4" customHeight="1">
      <c r="A12" s="494" t="s">
        <v>712</v>
      </c>
      <c r="B12" s="676" t="s">
        <v>712</v>
      </c>
      <c r="C12" s="676"/>
      <c r="D12" s="554">
        <v>0</v>
      </c>
      <c r="E12" s="555" t="s">
        <v>1179</v>
      </c>
      <c r="F12" s="555">
        <v>0</v>
      </c>
      <c r="G12" s="555" t="s">
        <v>1179</v>
      </c>
      <c r="H12" s="555">
        <v>0</v>
      </c>
      <c r="I12" s="490"/>
    </row>
    <row r="13" spans="1:9" s="456" customFormat="1" ht="15.4" customHeight="1">
      <c r="A13" s="494" t="s">
        <v>712</v>
      </c>
      <c r="B13" s="676" t="s">
        <v>712</v>
      </c>
      <c r="C13" s="676"/>
      <c r="D13" s="554">
        <v>0</v>
      </c>
      <c r="E13" s="555" t="s">
        <v>1179</v>
      </c>
      <c r="F13" s="555">
        <v>0</v>
      </c>
      <c r="G13" s="555" t="s">
        <v>1179</v>
      </c>
      <c r="H13" s="555">
        <v>0</v>
      </c>
      <c r="I13" s="490"/>
    </row>
    <row r="14" spans="1:9" s="456" customFormat="1" ht="15.4" customHeight="1">
      <c r="A14" s="556" t="s">
        <v>1204</v>
      </c>
      <c r="B14" s="676" t="s">
        <v>712</v>
      </c>
      <c r="C14" s="676"/>
      <c r="D14" s="554">
        <v>0</v>
      </c>
      <c r="E14" s="555" t="s">
        <v>1179</v>
      </c>
      <c r="F14" s="555">
        <v>0</v>
      </c>
      <c r="G14" s="555" t="s">
        <v>1179</v>
      </c>
      <c r="H14" s="555">
        <v>0</v>
      </c>
      <c r="I14" s="490"/>
    </row>
    <row r="15" spans="1:9" s="456" customFormat="1" ht="15.4" customHeight="1">
      <c r="A15" s="556" t="s">
        <v>1205</v>
      </c>
      <c r="B15" s="676" t="s">
        <v>712</v>
      </c>
      <c r="C15" s="676"/>
      <c r="D15" s="554">
        <v>0</v>
      </c>
      <c r="E15" s="555" t="s">
        <v>1179</v>
      </c>
      <c r="F15" s="555">
        <v>0</v>
      </c>
      <c r="G15" s="555" t="s">
        <v>1179</v>
      </c>
      <c r="H15" s="555">
        <v>0</v>
      </c>
      <c r="I15" s="490"/>
    </row>
    <row r="16" spans="1:9" s="456" customFormat="1" ht="15.4" customHeight="1">
      <c r="A16" s="556" t="s">
        <v>1206</v>
      </c>
      <c r="B16" s="676" t="s">
        <v>712</v>
      </c>
      <c r="C16" s="676"/>
      <c r="D16" s="554">
        <v>0</v>
      </c>
      <c r="E16" s="555" t="s">
        <v>1179</v>
      </c>
      <c r="F16" s="555">
        <v>0</v>
      </c>
      <c r="G16" s="555" t="s">
        <v>1179</v>
      </c>
      <c r="H16" s="555">
        <v>0</v>
      </c>
      <c r="I16" s="490"/>
    </row>
    <row r="17" spans="1:9" s="456" customFormat="1" ht="15.4" customHeight="1" thickBot="1">
      <c r="A17" s="543"/>
      <c r="B17" s="682" t="s">
        <v>1189</v>
      </c>
      <c r="C17" s="682"/>
      <c r="D17" s="558">
        <v>0</v>
      </c>
      <c r="E17" s="559" t="s">
        <v>1179</v>
      </c>
      <c r="F17" s="560">
        <v>0</v>
      </c>
      <c r="G17" s="559" t="s">
        <v>1179</v>
      </c>
      <c r="H17" s="560">
        <v>0</v>
      </c>
      <c r="I17" s="490"/>
    </row>
    <row r="18" spans="1:9" s="456" customFormat="1" ht="14.45" customHeight="1">
      <c r="A18" s="491"/>
      <c r="I18" s="490"/>
    </row>
    <row r="19" spans="1:9" s="456" customFormat="1" ht="25.5" customHeight="1">
      <c r="A19" s="533" t="s">
        <v>1207</v>
      </c>
      <c r="B19" s="534"/>
      <c r="C19" s="667"/>
      <c r="D19" s="667"/>
      <c r="E19" s="534"/>
      <c r="F19" s="534"/>
      <c r="G19" s="534"/>
      <c r="H19" s="534"/>
      <c r="I19" s="490"/>
    </row>
    <row r="20" spans="1:9" s="456" customFormat="1" ht="33" customHeight="1">
      <c r="A20" s="536" t="s">
        <v>1208</v>
      </c>
      <c r="B20" s="537" t="s">
        <v>1192</v>
      </c>
      <c r="C20" s="668" t="s">
        <v>1209</v>
      </c>
      <c r="D20" s="668"/>
      <c r="E20" s="553"/>
      <c r="F20" s="537" t="s">
        <v>1194</v>
      </c>
      <c r="G20" s="553"/>
      <c r="H20" s="537" t="s">
        <v>1195</v>
      </c>
      <c r="I20" s="490"/>
    </row>
    <row r="21" spans="1:9" s="456" customFormat="1" ht="15.4" customHeight="1">
      <c r="A21" s="547" t="s">
        <v>712</v>
      </c>
      <c r="B21" s="549">
        <v>0</v>
      </c>
      <c r="C21" s="666"/>
      <c r="D21" s="666"/>
      <c r="E21" s="561" t="s">
        <v>1179</v>
      </c>
      <c r="F21" s="562">
        <v>0</v>
      </c>
      <c r="G21" s="561" t="s">
        <v>1179</v>
      </c>
      <c r="H21" s="562">
        <v>0</v>
      </c>
      <c r="I21" s="490"/>
    </row>
    <row r="22" spans="1:9" s="456" customFormat="1" ht="25.5" customHeight="1">
      <c r="A22" s="547" t="s">
        <v>712</v>
      </c>
      <c r="B22" s="549">
        <v>0</v>
      </c>
      <c r="C22" s="666"/>
      <c r="D22" s="666"/>
      <c r="E22" s="561" t="s">
        <v>1179</v>
      </c>
      <c r="F22" s="562">
        <v>0</v>
      </c>
      <c r="G22" s="561" t="s">
        <v>1179</v>
      </c>
      <c r="H22" s="562">
        <v>0</v>
      </c>
      <c r="I22" s="490"/>
    </row>
    <row r="23" spans="1:9" s="456" customFormat="1" ht="15.4" customHeight="1" thickBot="1">
      <c r="A23" s="550"/>
      <c r="B23" s="551"/>
      <c r="C23" s="669" t="s">
        <v>1196</v>
      </c>
      <c r="D23" s="669"/>
      <c r="E23" s="557" t="s">
        <v>1179</v>
      </c>
      <c r="F23" s="563">
        <v>0</v>
      </c>
      <c r="G23" s="557" t="s">
        <v>1179</v>
      </c>
      <c r="H23" s="563">
        <v>0</v>
      </c>
      <c r="I23" s="490"/>
    </row>
    <row r="24" spans="1:9" s="456" customFormat="1" ht="21.95" customHeight="1">
      <c r="A24" s="491"/>
      <c r="I24" s="490"/>
    </row>
    <row r="25" spans="1:9" s="456" customFormat="1" ht="18.2" customHeight="1">
      <c r="A25" s="670" t="s">
        <v>194</v>
      </c>
      <c r="B25" s="671"/>
      <c r="C25" s="671"/>
      <c r="D25" s="671"/>
      <c r="E25" s="564" t="s">
        <v>1179</v>
      </c>
      <c r="F25" s="565">
        <v>0</v>
      </c>
      <c r="G25" s="564" t="s">
        <v>1179</v>
      </c>
      <c r="H25" s="565">
        <v>0</v>
      </c>
      <c r="I25" s="490"/>
    </row>
    <row r="26" spans="1:9" s="456" customFormat="1" ht="18.2" customHeight="1">
      <c r="A26" s="491"/>
      <c r="I26" s="490"/>
    </row>
    <row r="27" spans="1:9" s="456" customFormat="1" ht="22.9" customHeight="1">
      <c r="A27" s="663" t="s">
        <v>1198</v>
      </c>
      <c r="B27" s="664"/>
      <c r="C27" s="664"/>
      <c r="D27" s="664"/>
      <c r="E27" s="664"/>
      <c r="F27" s="664"/>
      <c r="G27" s="664"/>
      <c r="H27" s="664"/>
      <c r="I27" s="490"/>
    </row>
    <row r="28" spans="1:9" s="456" customFormat="1" ht="59.65" customHeight="1">
      <c r="A28" s="677"/>
      <c r="B28" s="678"/>
      <c r="C28" s="678"/>
      <c r="D28" s="678"/>
      <c r="E28" s="678"/>
      <c r="F28" s="678"/>
      <c r="G28" s="678"/>
      <c r="H28" s="678"/>
      <c r="I28" s="490"/>
    </row>
    <row r="29" spans="1:9" s="456" customFormat="1" ht="15.4" customHeight="1">
      <c r="A29" s="491"/>
      <c r="I29" s="490"/>
    </row>
    <row r="30" spans="1:9" s="456" customFormat="1" ht="59.65" customHeight="1" thickBot="1">
      <c r="A30" s="500"/>
      <c r="B30" s="501"/>
      <c r="C30" s="501"/>
      <c r="D30" s="501"/>
      <c r="E30" s="501"/>
      <c r="F30" s="501"/>
      <c r="G30" s="501"/>
      <c r="H30" s="501"/>
      <c r="I30" s="502"/>
    </row>
  </sheetData>
  <mergeCells count="19">
    <mergeCell ref="C19:D19"/>
    <mergeCell ref="A3:I3"/>
    <mergeCell ref="B8:C8"/>
    <mergeCell ref="B9:C9"/>
    <mergeCell ref="B10:C10"/>
    <mergeCell ref="B11:C11"/>
    <mergeCell ref="B12:C12"/>
    <mergeCell ref="B13:C13"/>
    <mergeCell ref="B14:C14"/>
    <mergeCell ref="B15:C15"/>
    <mergeCell ref="B16:C16"/>
    <mergeCell ref="B17:C17"/>
    <mergeCell ref="A28:H28"/>
    <mergeCell ref="C20:D20"/>
    <mergeCell ref="C21:D21"/>
    <mergeCell ref="C22:D22"/>
    <mergeCell ref="C23:D23"/>
    <mergeCell ref="A25:D25"/>
    <mergeCell ref="A27:H27"/>
  </mergeCells>
  <pageMargins left="0.7" right="0.7" top="0.75" bottom="0.75" header="0.3" footer="0.3"/>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A40D-98EB-41B7-A7F7-72701895F91C}">
  <sheetPr>
    <tabColor theme="1"/>
  </sheetPr>
  <dimension ref="A1:D34"/>
  <sheetViews>
    <sheetView topLeftCell="B1" workbookViewId="0">
      <selection activeCell="E21" sqref="E21"/>
    </sheetView>
  </sheetViews>
  <sheetFormatPr defaultRowHeight="15"/>
  <cols>
    <col min="1" max="1" width="17.42578125" hidden="1" customWidth="1"/>
    <col min="2" max="2" width="31" bestFit="1" customWidth="1"/>
    <col min="3" max="3" width="11.5703125" bestFit="1" customWidth="1"/>
  </cols>
  <sheetData>
    <row r="1" spans="1:4" ht="19.5">
      <c r="B1" s="268" t="s">
        <v>11</v>
      </c>
    </row>
    <row r="2" spans="1:4">
      <c r="C2" s="270" t="s">
        <v>15</v>
      </c>
    </row>
    <row r="3" spans="1:4" ht="15.75">
      <c r="A3" s="269" t="s">
        <v>12</v>
      </c>
      <c r="B3" s="269" t="s">
        <v>13</v>
      </c>
      <c r="C3" s="269" t="s">
        <v>14</v>
      </c>
    </row>
    <row r="4" spans="1:4">
      <c r="A4">
        <v>1</v>
      </c>
      <c r="B4" s="475" t="s">
        <v>1074</v>
      </c>
      <c r="C4" s="218" t="str">
        <f>HYPERLINK("#'"&amp;B4&amp;"'!A1","Go To Sheet")</f>
        <v>Go To Sheet</v>
      </c>
      <c r="D4" s="582"/>
    </row>
    <row r="5" spans="1:4">
      <c r="A5">
        <v>2</v>
      </c>
      <c r="B5" s="475" t="s">
        <v>11</v>
      </c>
      <c r="C5" s="218" t="str">
        <f t="shared" ref="C5:C33" si="0">HYPERLINK("#'"&amp;B5&amp;"'!A1","Go To Sheet")</f>
        <v>Go To Sheet</v>
      </c>
      <c r="D5" s="582"/>
    </row>
    <row r="6" spans="1:4">
      <c r="A6">
        <v>3</v>
      </c>
      <c r="B6" s="475" t="s">
        <v>1075</v>
      </c>
      <c r="C6" s="218" t="str">
        <f t="shared" si="0"/>
        <v>Go To Sheet</v>
      </c>
      <c r="D6" s="582"/>
    </row>
    <row r="7" spans="1:4">
      <c r="A7">
        <v>4</v>
      </c>
      <c r="B7" s="475" t="s">
        <v>1076</v>
      </c>
      <c r="C7" s="218" t="str">
        <f t="shared" si="0"/>
        <v>Go To Sheet</v>
      </c>
    </row>
    <row r="8" spans="1:4">
      <c r="A8">
        <v>6</v>
      </c>
      <c r="B8" s="475" t="s">
        <v>1077</v>
      </c>
      <c r="C8" s="218" t="str">
        <f t="shared" si="0"/>
        <v>Go To Sheet</v>
      </c>
    </row>
    <row r="9" spans="1:4">
      <c r="A9">
        <v>7</v>
      </c>
      <c r="B9" s="475" t="s">
        <v>1078</v>
      </c>
      <c r="C9" s="218" t="str">
        <f t="shared" si="0"/>
        <v>Go To Sheet</v>
      </c>
    </row>
    <row r="10" spans="1:4">
      <c r="A10">
        <v>8</v>
      </c>
      <c r="B10" s="475" t="s">
        <v>1079</v>
      </c>
      <c r="C10" s="218" t="str">
        <f t="shared" si="0"/>
        <v>Go To Sheet</v>
      </c>
    </row>
    <row r="11" spans="1:4">
      <c r="A11">
        <v>9</v>
      </c>
      <c r="B11" s="475" t="s">
        <v>1080</v>
      </c>
      <c r="C11" s="218" t="str">
        <f t="shared" si="0"/>
        <v>Go To Sheet</v>
      </c>
    </row>
    <row r="12" spans="1:4">
      <c r="A12">
        <v>10</v>
      </c>
      <c r="B12" s="475" t="s">
        <v>1081</v>
      </c>
      <c r="C12" s="218" t="str">
        <f t="shared" si="0"/>
        <v>Go To Sheet</v>
      </c>
      <c r="D12" s="582"/>
    </row>
    <row r="13" spans="1:4">
      <c r="A13">
        <v>11</v>
      </c>
      <c r="B13" s="475" t="s">
        <v>1082</v>
      </c>
      <c r="C13" s="218" t="str">
        <f t="shared" si="0"/>
        <v>Go To Sheet</v>
      </c>
      <c r="D13" s="582"/>
    </row>
    <row r="14" spans="1:4">
      <c r="A14">
        <v>12</v>
      </c>
      <c r="B14" s="475" t="s">
        <v>1083</v>
      </c>
      <c r="C14" s="218" t="str">
        <f t="shared" si="0"/>
        <v>Go To Sheet</v>
      </c>
      <c r="D14" s="582"/>
    </row>
    <row r="15" spans="1:4">
      <c r="A15">
        <v>14</v>
      </c>
      <c r="B15" s="475" t="s">
        <v>1084</v>
      </c>
      <c r="C15" s="218" t="str">
        <f t="shared" si="0"/>
        <v>Go To Sheet</v>
      </c>
      <c r="D15" s="582"/>
    </row>
    <row r="16" spans="1:4">
      <c r="A16">
        <v>15</v>
      </c>
      <c r="B16" s="475" t="s">
        <v>1085</v>
      </c>
      <c r="C16" s="218" t="str">
        <f t="shared" si="0"/>
        <v>Go To Sheet</v>
      </c>
    </row>
    <row r="17" spans="1:3">
      <c r="A17">
        <v>16</v>
      </c>
      <c r="B17" s="475" t="s">
        <v>1086</v>
      </c>
      <c r="C17" s="481" t="s">
        <v>1218</v>
      </c>
    </row>
    <row r="18" spans="1:3">
      <c r="A18">
        <v>17</v>
      </c>
      <c r="B18" s="475" t="s">
        <v>1217</v>
      </c>
      <c r="C18" s="481" t="s">
        <v>1218</v>
      </c>
    </row>
    <row r="19" spans="1:3">
      <c r="A19">
        <v>18</v>
      </c>
      <c r="B19" s="475" t="s">
        <v>1098</v>
      </c>
      <c r="C19" s="481" t="s">
        <v>1218</v>
      </c>
    </row>
    <row r="20" spans="1:3">
      <c r="A20">
        <v>19</v>
      </c>
      <c r="B20" s="475" t="s">
        <v>1065</v>
      </c>
      <c r="C20" s="481" t="s">
        <v>1218</v>
      </c>
    </row>
    <row r="21" spans="1:3">
      <c r="A21">
        <v>21</v>
      </c>
      <c r="B21" s="475" t="s">
        <v>1087</v>
      </c>
      <c r="C21" s="218" t="str">
        <f t="shared" si="0"/>
        <v>Go To Sheet</v>
      </c>
    </row>
    <row r="22" spans="1:3">
      <c r="A22">
        <v>22</v>
      </c>
      <c r="B22" s="475" t="s">
        <v>1088</v>
      </c>
      <c r="C22" s="218" t="str">
        <f t="shared" si="0"/>
        <v>Go To Sheet</v>
      </c>
    </row>
    <row r="23" spans="1:3">
      <c r="A23">
        <v>23</v>
      </c>
      <c r="B23" s="475" t="s">
        <v>1089</v>
      </c>
      <c r="C23" s="218" t="str">
        <f t="shared" si="0"/>
        <v>Go To Sheet</v>
      </c>
    </row>
    <row r="24" spans="1:3">
      <c r="A24">
        <v>24</v>
      </c>
      <c r="B24" s="475" t="s">
        <v>1090</v>
      </c>
      <c r="C24" s="218" t="str">
        <f t="shared" si="0"/>
        <v>Go To Sheet</v>
      </c>
    </row>
    <row r="25" spans="1:3">
      <c r="A25">
        <v>25</v>
      </c>
      <c r="B25" s="479" t="s">
        <v>680</v>
      </c>
      <c r="C25" s="218" t="str">
        <f t="shared" si="0"/>
        <v>Go To Sheet</v>
      </c>
    </row>
    <row r="26" spans="1:3">
      <c r="A26">
        <v>26</v>
      </c>
      <c r="B26" s="479" t="s">
        <v>1091</v>
      </c>
      <c r="C26" s="218" t="str">
        <f t="shared" si="0"/>
        <v>Go To Sheet</v>
      </c>
    </row>
    <row r="27" spans="1:3">
      <c r="A27">
        <v>27</v>
      </c>
      <c r="B27" s="479" t="s">
        <v>1092</v>
      </c>
      <c r="C27" s="218" t="str">
        <f t="shared" si="0"/>
        <v>Go To Sheet</v>
      </c>
    </row>
    <row r="28" spans="1:3">
      <c r="A28">
        <v>28</v>
      </c>
      <c r="B28" s="479" t="s">
        <v>1093</v>
      </c>
      <c r="C28" s="218" t="str">
        <f t="shared" si="0"/>
        <v>Go To Sheet</v>
      </c>
    </row>
    <row r="29" spans="1:3">
      <c r="A29">
        <v>29</v>
      </c>
      <c r="B29" s="479" t="s">
        <v>1108</v>
      </c>
      <c r="C29" s="218" t="str">
        <f t="shared" si="0"/>
        <v>Go To Sheet</v>
      </c>
    </row>
    <row r="30" spans="1:3">
      <c r="A30">
        <v>30</v>
      </c>
      <c r="B30" s="479" t="s">
        <v>1094</v>
      </c>
      <c r="C30" s="218" t="str">
        <f t="shared" si="0"/>
        <v>Go To Sheet</v>
      </c>
    </row>
    <row r="31" spans="1:3">
      <c r="A31">
        <v>31</v>
      </c>
      <c r="B31" s="479" t="s">
        <v>122</v>
      </c>
      <c r="C31" s="218" t="str">
        <f t="shared" si="0"/>
        <v>Go To Sheet</v>
      </c>
    </row>
    <row r="32" spans="1:3">
      <c r="A32">
        <v>32</v>
      </c>
      <c r="B32" s="475" t="s">
        <v>1095</v>
      </c>
      <c r="C32" s="218" t="str">
        <f t="shared" si="0"/>
        <v>Go To Sheet</v>
      </c>
    </row>
    <row r="33" spans="1:3">
      <c r="A33">
        <v>33</v>
      </c>
      <c r="B33" s="475" t="s">
        <v>1096</v>
      </c>
      <c r="C33" s="218" t="str">
        <f t="shared" si="0"/>
        <v>Go To Sheet</v>
      </c>
    </row>
    <row r="34" spans="1:3">
      <c r="A34">
        <v>34</v>
      </c>
      <c r="B34" s="475" t="s">
        <v>1097</v>
      </c>
      <c r="C34" s="218" t="str">
        <f t="shared" ref="C34" si="1">HYPERLINK("#'"&amp;B34&amp;"'!A1","Go To Sheet")</f>
        <v>Go To Sheet</v>
      </c>
    </row>
  </sheetData>
  <hyperlinks>
    <hyperlink ref="C17" location="'Prop J Description FY26'!A1" display="Go To Sheet" xr:uid="{EA2EA13F-1D18-4136-939A-49EA3788AEC4}"/>
    <hyperlink ref="C18" location="'Prop J City Cost Detail FY26'!A1" display="Go To Sheet" xr:uid="{F66AEC7A-4608-4D64-85C4-DE2C908D243C}"/>
    <hyperlink ref="C19" location="'Prop J Contract Cost Detail 26'!A1" display="Go To Sheet" xr:uid="{056DE897-D5E0-4541-8783-139D6C680ECA}"/>
    <hyperlink ref="C20" location="'Prop J Cover Page FY26'!A1" display="Go To Sheet" xr:uid="{0213C05F-8ED0-4EFD-9167-AC1CF9B7D7DC}"/>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D9EF-AD27-4BFA-84B6-89881B44A147}">
  <sheetPr>
    <tabColor rgb="FFFFC000"/>
  </sheetPr>
  <dimension ref="A1:J32"/>
  <sheetViews>
    <sheetView workbookViewId="0">
      <selection activeCell="M9" sqref="M9"/>
    </sheetView>
  </sheetViews>
  <sheetFormatPr defaultColWidth="9.140625" defaultRowHeight="12.75"/>
  <cols>
    <col min="1" max="1" width="43.7109375" style="457" customWidth="1"/>
    <col min="2" max="2" width="10.28515625" style="457" customWidth="1"/>
    <col min="3" max="3" width="6.140625" style="457" customWidth="1"/>
    <col min="4" max="4" width="17.140625" style="457" customWidth="1"/>
    <col min="5" max="5" width="1.5703125" style="457" customWidth="1"/>
    <col min="6" max="6" width="10.28515625" style="457" customWidth="1"/>
    <col min="7" max="7" width="1.5703125" style="457" customWidth="1"/>
    <col min="8" max="8" width="10.28515625" style="457" customWidth="1"/>
    <col min="9" max="9" width="4.7109375" style="457" customWidth="1"/>
    <col min="10" max="16384" width="9.140625" style="457"/>
  </cols>
  <sheetData>
    <row r="1" spans="1:10" s="483" customFormat="1" ht="20.25">
      <c r="A1" s="484" t="s">
        <v>1150</v>
      </c>
    </row>
    <row r="2" spans="1:10" s="483" customFormat="1" ht="13.5" thickBot="1"/>
    <row r="3" spans="1:10" s="456" customFormat="1" ht="18.2" customHeight="1">
      <c r="A3" s="566" t="s">
        <v>1173</v>
      </c>
      <c r="B3" s="567"/>
      <c r="C3" s="567"/>
      <c r="D3" s="568"/>
      <c r="E3" s="568"/>
      <c r="F3" s="568"/>
      <c r="G3" s="568"/>
      <c r="H3" s="568"/>
      <c r="I3" s="568"/>
      <c r="J3" s="569"/>
    </row>
    <row r="4" spans="1:10" s="456" customFormat="1" ht="18.2" customHeight="1">
      <c r="A4" s="570" t="s">
        <v>1174</v>
      </c>
      <c r="B4" s="509"/>
      <c r="C4" s="509"/>
      <c r="J4" s="490"/>
    </row>
    <row r="5" spans="1:10" s="456" customFormat="1" ht="18.2" customHeight="1">
      <c r="A5" s="694" t="s">
        <v>1210</v>
      </c>
      <c r="B5" s="695"/>
      <c r="C5" s="695"/>
      <c r="J5" s="490"/>
    </row>
    <row r="6" spans="1:10" s="456" customFormat="1" ht="18.2" customHeight="1">
      <c r="A6" s="696" t="s">
        <v>1211</v>
      </c>
      <c r="B6" s="697"/>
      <c r="C6" s="697"/>
      <c r="J6" s="490"/>
    </row>
    <row r="7" spans="1:10" s="456" customFormat="1" ht="6.95" customHeight="1">
      <c r="A7" s="491"/>
      <c r="J7" s="490"/>
    </row>
    <row r="8" spans="1:10" s="456" customFormat="1" ht="25.5" customHeight="1">
      <c r="A8" s="691" t="s">
        <v>166</v>
      </c>
      <c r="B8" s="692"/>
      <c r="C8" s="692"/>
      <c r="D8" s="692"/>
      <c r="E8" s="692"/>
      <c r="F8" s="692"/>
      <c r="G8" s="692"/>
      <c r="H8" s="692"/>
      <c r="J8" s="490"/>
    </row>
    <row r="9" spans="1:10" s="456" customFormat="1" ht="43.15" customHeight="1">
      <c r="A9" s="536" t="s">
        <v>1186</v>
      </c>
      <c r="B9" s="668" t="s">
        <v>122</v>
      </c>
      <c r="C9" s="668"/>
      <c r="D9" s="537" t="s">
        <v>172</v>
      </c>
      <c r="E9" s="571"/>
      <c r="F9" s="540" t="s">
        <v>1187</v>
      </c>
      <c r="G9" s="571"/>
      <c r="H9" s="540" t="s">
        <v>1188</v>
      </c>
      <c r="J9" s="490"/>
    </row>
    <row r="10" spans="1:10" s="456" customFormat="1" ht="15.4" customHeight="1">
      <c r="A10" s="494" t="s">
        <v>712</v>
      </c>
      <c r="B10" s="676" t="s">
        <v>712</v>
      </c>
      <c r="C10" s="676"/>
      <c r="D10" s="541">
        <v>0</v>
      </c>
      <c r="E10" s="561" t="s">
        <v>1179</v>
      </c>
      <c r="F10" s="562">
        <v>0</v>
      </c>
      <c r="G10" s="561" t="s">
        <v>1179</v>
      </c>
      <c r="H10" s="562">
        <v>0</v>
      </c>
      <c r="J10" s="490"/>
    </row>
    <row r="11" spans="1:10" s="456" customFormat="1" ht="15.4" customHeight="1">
      <c r="A11" s="494" t="s">
        <v>712</v>
      </c>
      <c r="B11" s="676" t="s">
        <v>712</v>
      </c>
      <c r="C11" s="676"/>
      <c r="D11" s="541">
        <v>0</v>
      </c>
      <c r="E11" s="561" t="s">
        <v>1179</v>
      </c>
      <c r="F11" s="562">
        <v>0</v>
      </c>
      <c r="G11" s="561" t="s">
        <v>1179</v>
      </c>
      <c r="H11" s="562">
        <v>0</v>
      </c>
      <c r="J11" s="490"/>
    </row>
    <row r="12" spans="1:10" s="456" customFormat="1" ht="15.4" customHeight="1">
      <c r="A12" s="494" t="s">
        <v>712</v>
      </c>
      <c r="B12" s="676" t="s">
        <v>712</v>
      </c>
      <c r="C12" s="676"/>
      <c r="D12" s="541">
        <v>0</v>
      </c>
      <c r="E12" s="561" t="s">
        <v>1179</v>
      </c>
      <c r="F12" s="562">
        <v>0</v>
      </c>
      <c r="G12" s="561" t="s">
        <v>1179</v>
      </c>
      <c r="H12" s="562">
        <v>0</v>
      </c>
      <c r="J12" s="490"/>
    </row>
    <row r="13" spans="1:10" s="456" customFormat="1" ht="15.4" customHeight="1">
      <c r="A13" s="494" t="s">
        <v>712</v>
      </c>
      <c r="B13" s="676" t="s">
        <v>712</v>
      </c>
      <c r="C13" s="676"/>
      <c r="D13" s="541">
        <v>0</v>
      </c>
      <c r="E13" s="561" t="s">
        <v>1179</v>
      </c>
      <c r="F13" s="562">
        <v>0</v>
      </c>
      <c r="G13" s="561" t="s">
        <v>1179</v>
      </c>
      <c r="H13" s="562">
        <v>0</v>
      </c>
      <c r="J13" s="490"/>
    </row>
    <row r="14" spans="1:10" s="456" customFormat="1" ht="15.4" customHeight="1">
      <c r="A14" s="494" t="s">
        <v>1212</v>
      </c>
      <c r="B14" s="676"/>
      <c r="C14" s="676"/>
      <c r="D14" s="541"/>
      <c r="E14" s="561" t="s">
        <v>1179</v>
      </c>
      <c r="F14" s="562">
        <v>0</v>
      </c>
      <c r="G14" s="561" t="s">
        <v>1179</v>
      </c>
      <c r="H14" s="562">
        <v>0</v>
      </c>
      <c r="J14" s="490"/>
    </row>
    <row r="15" spans="1:10" s="456" customFormat="1" ht="15.4" customHeight="1">
      <c r="A15" s="494" t="s">
        <v>1213</v>
      </c>
      <c r="B15" s="676"/>
      <c r="C15" s="676"/>
      <c r="D15" s="541"/>
      <c r="E15" s="561" t="s">
        <v>1179</v>
      </c>
      <c r="F15" s="562">
        <v>0</v>
      </c>
      <c r="G15" s="561" t="s">
        <v>1179</v>
      </c>
      <c r="H15" s="562">
        <v>0</v>
      </c>
      <c r="J15" s="490"/>
    </row>
    <row r="16" spans="1:10" s="456" customFormat="1" ht="15.4" customHeight="1">
      <c r="A16" s="494" t="s">
        <v>1214</v>
      </c>
      <c r="B16" s="676"/>
      <c r="C16" s="676"/>
      <c r="D16" s="541"/>
      <c r="E16" s="561" t="s">
        <v>1179</v>
      </c>
      <c r="F16" s="562">
        <v>0</v>
      </c>
      <c r="G16" s="561" t="s">
        <v>1179</v>
      </c>
      <c r="H16" s="562">
        <v>0</v>
      </c>
      <c r="J16" s="490"/>
    </row>
    <row r="17" spans="1:10" s="456" customFormat="1" ht="15.4" customHeight="1" thickBot="1">
      <c r="A17" s="543"/>
      <c r="B17" s="672" t="s">
        <v>1189</v>
      </c>
      <c r="C17" s="672"/>
      <c r="D17" s="572">
        <v>0</v>
      </c>
      <c r="E17" s="544" t="s">
        <v>1179</v>
      </c>
      <c r="F17" s="573">
        <v>0</v>
      </c>
      <c r="G17" s="544" t="s">
        <v>1179</v>
      </c>
      <c r="H17" s="573">
        <v>0</v>
      </c>
      <c r="J17" s="490"/>
    </row>
    <row r="18" spans="1:10" s="456" customFormat="1" ht="14.45" customHeight="1">
      <c r="A18" s="491"/>
      <c r="J18" s="490"/>
    </row>
    <row r="19" spans="1:10" s="456" customFormat="1" ht="25.5" customHeight="1">
      <c r="A19" s="691" t="s">
        <v>189</v>
      </c>
      <c r="B19" s="692"/>
      <c r="C19" s="692"/>
      <c r="D19" s="692"/>
      <c r="E19" s="692"/>
      <c r="F19" s="692"/>
      <c r="G19" s="692"/>
      <c r="H19" s="692"/>
      <c r="J19" s="490"/>
    </row>
    <row r="20" spans="1:10" s="456" customFormat="1" ht="43.15" customHeight="1">
      <c r="A20" s="536" t="s">
        <v>1208</v>
      </c>
      <c r="B20" s="537" t="s">
        <v>1192</v>
      </c>
      <c r="C20" s="668" t="s">
        <v>1193</v>
      </c>
      <c r="D20" s="668"/>
      <c r="E20" s="571"/>
      <c r="F20" s="540" t="s">
        <v>1194</v>
      </c>
      <c r="G20" s="571"/>
      <c r="H20" s="537" t="s">
        <v>1215</v>
      </c>
      <c r="J20" s="490"/>
    </row>
    <row r="21" spans="1:10" s="456" customFormat="1" ht="15.4" customHeight="1">
      <c r="A21" s="547" t="s">
        <v>712</v>
      </c>
      <c r="B21" s="549">
        <v>0</v>
      </c>
      <c r="C21" s="666" t="s">
        <v>712</v>
      </c>
      <c r="D21" s="666"/>
      <c r="E21" s="561" t="s">
        <v>1179</v>
      </c>
      <c r="F21" s="562">
        <v>0</v>
      </c>
      <c r="G21" s="561" t="s">
        <v>1179</v>
      </c>
      <c r="H21" s="562">
        <v>0</v>
      </c>
      <c r="J21" s="490"/>
    </row>
    <row r="22" spans="1:10" s="456" customFormat="1" ht="25.5" customHeight="1">
      <c r="A22" s="547" t="s">
        <v>712</v>
      </c>
      <c r="B22" s="549">
        <v>0</v>
      </c>
      <c r="C22" s="666" t="s">
        <v>712</v>
      </c>
      <c r="D22" s="666"/>
      <c r="E22" s="561" t="s">
        <v>1179</v>
      </c>
      <c r="F22" s="562">
        <v>0</v>
      </c>
      <c r="G22" s="561" t="s">
        <v>1179</v>
      </c>
      <c r="H22" s="562">
        <v>0</v>
      </c>
      <c r="J22" s="490"/>
    </row>
    <row r="23" spans="1:10" s="456" customFormat="1" ht="15.4" customHeight="1" thickBot="1">
      <c r="A23" s="550"/>
      <c r="B23" s="551"/>
      <c r="C23" s="693" t="s">
        <v>1196</v>
      </c>
      <c r="D23" s="693"/>
      <c r="E23" s="544" t="s">
        <v>1179</v>
      </c>
      <c r="F23" s="573">
        <v>0</v>
      </c>
      <c r="G23" s="544" t="s">
        <v>1179</v>
      </c>
      <c r="H23" s="573">
        <v>0</v>
      </c>
      <c r="J23" s="490"/>
    </row>
    <row r="24" spans="1:10" s="456" customFormat="1" ht="21.95" customHeight="1">
      <c r="A24" s="491"/>
      <c r="J24" s="490"/>
    </row>
    <row r="25" spans="1:10" s="456" customFormat="1" ht="15.95" customHeight="1">
      <c r="A25" s="689" t="s">
        <v>194</v>
      </c>
      <c r="B25" s="690"/>
      <c r="C25" s="690"/>
      <c r="D25" s="690"/>
      <c r="E25" s="574" t="s">
        <v>1179</v>
      </c>
      <c r="F25" s="575">
        <v>0</v>
      </c>
      <c r="G25" s="574" t="s">
        <v>1179</v>
      </c>
      <c r="H25" s="575">
        <v>0</v>
      </c>
      <c r="J25" s="490"/>
    </row>
    <row r="26" spans="1:10" s="456" customFormat="1" ht="9" customHeight="1">
      <c r="A26" s="491"/>
      <c r="J26" s="490"/>
    </row>
    <row r="27" spans="1:10" s="456" customFormat="1" ht="25.5" customHeight="1">
      <c r="A27" s="649" t="s">
        <v>193</v>
      </c>
      <c r="B27" s="650"/>
      <c r="C27" s="650"/>
      <c r="D27" s="650"/>
      <c r="E27" s="650"/>
      <c r="F27" s="650"/>
      <c r="G27" s="650"/>
      <c r="H27" s="650"/>
      <c r="J27" s="490"/>
    </row>
    <row r="28" spans="1:10" s="456" customFormat="1" ht="15.4" customHeight="1">
      <c r="A28" s="683" t="s">
        <v>194</v>
      </c>
      <c r="B28" s="684"/>
      <c r="C28" s="684"/>
      <c r="D28" s="684"/>
      <c r="E28" s="561" t="s">
        <v>1179</v>
      </c>
      <c r="F28" s="562">
        <v>0</v>
      </c>
      <c r="G28" s="561" t="s">
        <v>1179</v>
      </c>
      <c r="H28" s="562">
        <v>0</v>
      </c>
      <c r="J28" s="490"/>
    </row>
    <row r="29" spans="1:10" s="456" customFormat="1" ht="15.4" customHeight="1">
      <c r="A29" s="683" t="s">
        <v>1216</v>
      </c>
      <c r="B29" s="684"/>
      <c r="C29" s="684"/>
      <c r="D29" s="684"/>
      <c r="E29" s="561" t="s">
        <v>1179</v>
      </c>
      <c r="F29" s="562">
        <v>0</v>
      </c>
      <c r="G29" s="561" t="s">
        <v>1179</v>
      </c>
      <c r="H29" s="562">
        <v>0</v>
      </c>
      <c r="J29" s="490"/>
    </row>
    <row r="30" spans="1:10" s="456" customFormat="1" ht="15.4" customHeight="1" thickBot="1">
      <c r="A30" s="685" t="s">
        <v>196</v>
      </c>
      <c r="B30" s="686"/>
      <c r="C30" s="686"/>
      <c r="D30" s="686"/>
      <c r="E30" s="576" t="s">
        <v>1179</v>
      </c>
      <c r="F30" s="577">
        <v>0</v>
      </c>
      <c r="G30" s="576" t="s">
        <v>1179</v>
      </c>
      <c r="H30" s="577">
        <v>0</v>
      </c>
      <c r="J30" s="490"/>
    </row>
    <row r="31" spans="1:10" s="456" customFormat="1" ht="15.4" customHeight="1">
      <c r="A31" s="687" t="s">
        <v>197</v>
      </c>
      <c r="B31" s="688"/>
      <c r="C31" s="688"/>
      <c r="D31" s="688"/>
      <c r="E31" s="578"/>
      <c r="F31" s="579">
        <v>0</v>
      </c>
      <c r="G31" s="578"/>
      <c r="H31" s="579">
        <v>0</v>
      </c>
      <c r="J31" s="490"/>
    </row>
    <row r="32" spans="1:10" s="456" customFormat="1" ht="36.200000000000003" customHeight="1" thickBot="1">
      <c r="A32" s="500"/>
      <c r="B32" s="501"/>
      <c r="C32" s="501"/>
      <c r="D32" s="501"/>
      <c r="E32" s="501"/>
      <c r="F32" s="501"/>
      <c r="G32" s="501"/>
      <c r="H32" s="501"/>
      <c r="I32" s="501"/>
      <c r="J32" s="502"/>
    </row>
  </sheetData>
  <mergeCells count="23">
    <mergeCell ref="B11:C11"/>
    <mergeCell ref="A5:C5"/>
    <mergeCell ref="A6:C6"/>
    <mergeCell ref="A8:H8"/>
    <mergeCell ref="B9:C9"/>
    <mergeCell ref="B10:C10"/>
    <mergeCell ref="A25:D25"/>
    <mergeCell ref="B12:C12"/>
    <mergeCell ref="B13:C13"/>
    <mergeCell ref="B14:C14"/>
    <mergeCell ref="B15:C15"/>
    <mergeCell ref="B16:C16"/>
    <mergeCell ref="B17:C17"/>
    <mergeCell ref="A19:H19"/>
    <mergeCell ref="C20:D20"/>
    <mergeCell ref="C21:D21"/>
    <mergeCell ref="C22:D22"/>
    <mergeCell ref="C23:D23"/>
    <mergeCell ref="A27:H27"/>
    <mergeCell ref="A28:D28"/>
    <mergeCell ref="A29:D29"/>
    <mergeCell ref="A30:D30"/>
    <mergeCell ref="A31:D31"/>
  </mergeCells>
  <pageMargins left="0.7" right="0.7" top="0.75" bottom="0.75" header="0.3" footer="0.3"/>
  <pageSetup orientation="portrait"/>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F152-BEA6-4CB5-92CF-0C628C89DC47}">
  <sheetPr>
    <tabColor rgb="FF7030A0"/>
  </sheetPr>
  <dimension ref="B2:B4"/>
  <sheetViews>
    <sheetView workbookViewId="0">
      <selection activeCell="K32" sqref="K32"/>
    </sheetView>
  </sheetViews>
  <sheetFormatPr defaultRowHeight="15"/>
  <sheetData>
    <row r="2" spans="2:2" ht="21">
      <c r="B2" s="186" t="s">
        <v>221</v>
      </c>
    </row>
    <row r="3" spans="2:2">
      <c r="B3" s="158" t="s">
        <v>1044</v>
      </c>
    </row>
    <row r="4" spans="2:2">
      <c r="B4" s="158"/>
    </row>
  </sheetData>
  <pageMargins left="0.7" right="0.7" top="0.75" bottom="0.75" header="0.3" footer="0.3"/>
  <pageSetup scale="7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8356-5A71-4254-B64E-CF4FA77BC96B}">
  <sheetPr>
    <tabColor rgb="FF7030A0"/>
  </sheetPr>
  <dimension ref="B2"/>
  <sheetViews>
    <sheetView workbookViewId="0"/>
  </sheetViews>
  <sheetFormatPr defaultColWidth="8.7109375" defaultRowHeight="15"/>
  <cols>
    <col min="1" max="16384" width="8.7109375" style="379"/>
  </cols>
  <sheetData>
    <row r="2" spans="2:2" ht="21">
      <c r="B2" s="378" t="s">
        <v>222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FD0F1-43FF-4BED-A456-795581270809}">
  <sheetPr>
    <tabColor rgb="FF7030A0"/>
  </sheetPr>
  <dimension ref="A1:S29"/>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29.140625" style="383" bestFit="1" customWidth="1"/>
    <col min="8" max="8" width="25" style="383" customWidth="1"/>
    <col min="9" max="9" width="18.42578125" style="383" bestFit="1" customWidth="1"/>
    <col min="10" max="10" width="12.7109375" style="399" bestFit="1" customWidth="1"/>
    <col min="11" max="12" width="8.7109375" style="399"/>
    <col min="13" max="13" width="14.42578125" style="383" customWidth="1"/>
    <col min="14" max="14" width="11" style="399" customWidth="1"/>
    <col min="15" max="15" width="10.5703125" style="399" customWidth="1"/>
    <col min="16" max="16" width="10.140625" style="399" customWidth="1"/>
    <col min="17" max="17" width="10.85546875" style="383" customWidth="1"/>
    <col min="18" max="18" width="10" style="383" customWidth="1"/>
    <col min="19" max="19" width="36.28515625" style="395" customWidth="1"/>
    <col min="20" max="16384" width="8.7109375" style="383"/>
  </cols>
  <sheetData>
    <row r="1" spans="1:19" ht="48" customHeight="1">
      <c r="A1" s="698"/>
      <c r="B1" s="698"/>
      <c r="C1" s="698"/>
      <c r="D1" s="698"/>
      <c r="E1" s="699"/>
      <c r="F1" s="700" t="s">
        <v>628</v>
      </c>
      <c r="G1" s="701"/>
      <c r="H1" s="701"/>
      <c r="I1" s="380"/>
      <c r="J1" s="702" t="s">
        <v>629</v>
      </c>
      <c r="K1" s="702"/>
      <c r="L1" s="702"/>
      <c r="M1" s="381" t="s">
        <v>630</v>
      </c>
      <c r="N1" s="382" t="s">
        <v>631</v>
      </c>
      <c r="O1" s="382" t="s">
        <v>632</v>
      </c>
      <c r="P1" s="382" t="s">
        <v>631</v>
      </c>
      <c r="Q1" s="703" t="s">
        <v>633</v>
      </c>
      <c r="R1" s="703"/>
      <c r="S1" s="383"/>
    </row>
    <row r="2" spans="1:19">
      <c r="A2" s="384" t="s">
        <v>220</v>
      </c>
      <c r="B2" s="384" t="s">
        <v>17</v>
      </c>
      <c r="C2" s="384" t="s">
        <v>230</v>
      </c>
      <c r="D2" s="384" t="s">
        <v>634</v>
      </c>
      <c r="E2" s="384" t="s">
        <v>227</v>
      </c>
      <c r="F2" s="385" t="s">
        <v>635</v>
      </c>
      <c r="G2" s="386" t="s">
        <v>636</v>
      </c>
      <c r="H2" s="386" t="s">
        <v>637</v>
      </c>
      <c r="I2" s="386" t="s">
        <v>638</v>
      </c>
      <c r="J2" s="387" t="s">
        <v>639</v>
      </c>
      <c r="K2" s="387" t="s">
        <v>640</v>
      </c>
      <c r="L2" s="387" t="s">
        <v>224</v>
      </c>
      <c r="M2" s="386" t="s">
        <v>641</v>
      </c>
      <c r="N2" s="387" t="s">
        <v>642</v>
      </c>
      <c r="O2" s="387" t="s">
        <v>643</v>
      </c>
      <c r="P2" s="387" t="s">
        <v>644</v>
      </c>
      <c r="Q2" s="388" t="s">
        <v>626</v>
      </c>
      <c r="R2" s="388" t="s">
        <v>225</v>
      </c>
      <c r="S2" s="389" t="s">
        <v>205</v>
      </c>
    </row>
    <row r="3" spans="1:19">
      <c r="A3" s="390">
        <v>44501</v>
      </c>
      <c r="B3" s="391" t="s">
        <v>645</v>
      </c>
      <c r="C3" s="391" t="s">
        <v>646</v>
      </c>
      <c r="D3" s="390">
        <v>44501</v>
      </c>
      <c r="E3" s="392" t="s">
        <v>229</v>
      </c>
      <c r="F3" s="393" t="s">
        <v>645</v>
      </c>
      <c r="G3" s="393" t="s">
        <v>647</v>
      </c>
      <c r="H3" s="393" t="s">
        <v>648</v>
      </c>
      <c r="I3" s="393"/>
      <c r="J3" s="394" t="b">
        <v>0</v>
      </c>
      <c r="K3" s="394" t="b">
        <v>0</v>
      </c>
      <c r="L3" s="394" t="b">
        <v>0</v>
      </c>
      <c r="M3" s="393" t="b">
        <v>0</v>
      </c>
      <c r="N3" s="394" t="s">
        <v>649</v>
      </c>
      <c r="O3" s="394">
        <f t="shared" ref="O3:O29" si="0">IF(M3=FALSE,999,0)</f>
        <v>999</v>
      </c>
      <c r="P3" s="394" t="b">
        <v>1</v>
      </c>
      <c r="Q3" s="393"/>
      <c r="R3" s="393"/>
    </row>
    <row r="4" spans="1:19">
      <c r="A4" s="396"/>
      <c r="F4" s="398"/>
      <c r="N4" s="399" t="s">
        <v>649</v>
      </c>
      <c r="O4" s="399">
        <f t="shared" si="0"/>
        <v>999</v>
      </c>
      <c r="P4" s="399" t="b">
        <v>1</v>
      </c>
    </row>
    <row r="5" spans="1:19">
      <c r="A5" s="396"/>
      <c r="F5" s="398"/>
      <c r="N5" s="399" t="s">
        <v>649</v>
      </c>
      <c r="O5" s="399">
        <f t="shared" si="0"/>
        <v>999</v>
      </c>
      <c r="P5" s="399" t="b">
        <v>1</v>
      </c>
    </row>
    <row r="6" spans="1:19">
      <c r="A6" s="396"/>
      <c r="F6" s="400"/>
      <c r="N6" s="399" t="s">
        <v>649</v>
      </c>
      <c r="O6" s="399">
        <f t="shared" si="0"/>
        <v>999</v>
      </c>
      <c r="P6" s="399" t="b">
        <v>1</v>
      </c>
    </row>
    <row r="7" spans="1:19">
      <c r="G7" s="401"/>
      <c r="N7" s="399" t="s">
        <v>649</v>
      </c>
      <c r="O7" s="399">
        <f t="shared" si="0"/>
        <v>999</v>
      </c>
      <c r="P7" s="399" t="b">
        <v>1</v>
      </c>
    </row>
    <row r="8" spans="1:19">
      <c r="G8" s="401"/>
      <c r="N8" s="399" t="s">
        <v>649</v>
      </c>
      <c r="O8" s="399">
        <f t="shared" si="0"/>
        <v>999</v>
      </c>
      <c r="P8" s="399" t="b">
        <v>1</v>
      </c>
    </row>
    <row r="9" spans="1:19">
      <c r="G9" s="401"/>
      <c r="N9" s="399" t="s">
        <v>649</v>
      </c>
      <c r="O9" s="399">
        <f t="shared" si="0"/>
        <v>999</v>
      </c>
      <c r="P9" s="399" t="b">
        <v>1</v>
      </c>
    </row>
    <row r="10" spans="1:19">
      <c r="G10" s="401"/>
      <c r="N10" s="399" t="s">
        <v>649</v>
      </c>
      <c r="O10" s="399">
        <f t="shared" si="0"/>
        <v>999</v>
      </c>
      <c r="P10" s="399" t="b">
        <v>1</v>
      </c>
    </row>
    <row r="11" spans="1:19">
      <c r="N11" s="399" t="s">
        <v>649</v>
      </c>
      <c r="O11" s="399">
        <f t="shared" si="0"/>
        <v>999</v>
      </c>
      <c r="P11" s="399" t="b">
        <v>1</v>
      </c>
    </row>
    <row r="12" spans="1:19">
      <c r="N12" s="399" t="s">
        <v>649</v>
      </c>
      <c r="O12" s="399">
        <f t="shared" si="0"/>
        <v>999</v>
      </c>
      <c r="P12" s="399" t="b">
        <v>1</v>
      </c>
    </row>
    <row r="13" spans="1:19">
      <c r="N13" s="399" t="s">
        <v>649</v>
      </c>
      <c r="O13" s="399">
        <f t="shared" si="0"/>
        <v>999</v>
      </c>
      <c r="P13" s="399" t="b">
        <v>1</v>
      </c>
    </row>
    <row r="14" spans="1:19">
      <c r="N14" s="399" t="s">
        <v>649</v>
      </c>
      <c r="O14" s="399">
        <f t="shared" si="0"/>
        <v>999</v>
      </c>
      <c r="P14" s="399" t="b">
        <v>1</v>
      </c>
    </row>
    <row r="15" spans="1:19">
      <c r="N15" s="399" t="s">
        <v>649</v>
      </c>
      <c r="O15" s="399">
        <f t="shared" si="0"/>
        <v>999</v>
      </c>
      <c r="P15" s="399" t="b">
        <v>1</v>
      </c>
    </row>
    <row r="16" spans="1:19">
      <c r="N16" s="399" t="s">
        <v>649</v>
      </c>
      <c r="O16" s="399">
        <f t="shared" si="0"/>
        <v>999</v>
      </c>
      <c r="P16" s="399" t="b">
        <v>1</v>
      </c>
    </row>
    <row r="17" spans="14:16">
      <c r="N17" s="399" t="s">
        <v>649</v>
      </c>
      <c r="O17" s="399">
        <f t="shared" si="0"/>
        <v>999</v>
      </c>
      <c r="P17" s="399" t="b">
        <v>1</v>
      </c>
    </row>
    <row r="18" spans="14:16">
      <c r="N18" s="399" t="s">
        <v>649</v>
      </c>
      <c r="O18" s="399">
        <f t="shared" si="0"/>
        <v>999</v>
      </c>
      <c r="P18" s="399" t="b">
        <v>1</v>
      </c>
    </row>
    <row r="19" spans="14:16">
      <c r="N19" s="399" t="s">
        <v>649</v>
      </c>
      <c r="O19" s="399">
        <f t="shared" si="0"/>
        <v>999</v>
      </c>
      <c r="P19" s="399" t="b">
        <v>1</v>
      </c>
    </row>
    <row r="20" spans="14:16">
      <c r="N20" s="399" t="s">
        <v>649</v>
      </c>
      <c r="O20" s="399">
        <f t="shared" si="0"/>
        <v>999</v>
      </c>
      <c r="P20" s="399" t="b">
        <v>1</v>
      </c>
    </row>
    <row r="21" spans="14:16">
      <c r="N21" s="399" t="s">
        <v>649</v>
      </c>
      <c r="O21" s="399">
        <f t="shared" si="0"/>
        <v>999</v>
      </c>
      <c r="P21" s="399" t="b">
        <v>1</v>
      </c>
    </row>
    <row r="22" spans="14:16">
      <c r="N22" s="399" t="s">
        <v>649</v>
      </c>
      <c r="O22" s="399">
        <f t="shared" si="0"/>
        <v>999</v>
      </c>
      <c r="P22" s="399" t="b">
        <v>1</v>
      </c>
    </row>
    <row r="23" spans="14:16">
      <c r="N23" s="399" t="s">
        <v>649</v>
      </c>
      <c r="O23" s="399">
        <f t="shared" si="0"/>
        <v>999</v>
      </c>
      <c r="P23" s="399" t="b">
        <v>1</v>
      </c>
    </row>
    <row r="24" spans="14:16">
      <c r="N24" s="399" t="s">
        <v>649</v>
      </c>
      <c r="O24" s="399">
        <f t="shared" si="0"/>
        <v>999</v>
      </c>
      <c r="P24" s="399" t="b">
        <v>1</v>
      </c>
    </row>
    <row r="25" spans="14:16">
      <c r="N25" s="399" t="s">
        <v>649</v>
      </c>
      <c r="O25" s="399">
        <f t="shared" si="0"/>
        <v>999</v>
      </c>
      <c r="P25" s="399" t="b">
        <v>1</v>
      </c>
    </row>
    <row r="26" spans="14:16">
      <c r="N26" s="399" t="s">
        <v>649</v>
      </c>
      <c r="O26" s="399">
        <f t="shared" si="0"/>
        <v>999</v>
      </c>
      <c r="P26" s="399" t="b">
        <v>1</v>
      </c>
    </row>
    <row r="27" spans="14:16">
      <c r="N27" s="399" t="s">
        <v>649</v>
      </c>
      <c r="O27" s="399">
        <f t="shared" si="0"/>
        <v>999</v>
      </c>
      <c r="P27" s="399" t="b">
        <v>1</v>
      </c>
    </row>
    <row r="28" spans="14:16">
      <c r="N28" s="399" t="s">
        <v>649</v>
      </c>
      <c r="O28" s="399">
        <f t="shared" si="0"/>
        <v>999</v>
      </c>
      <c r="P28" s="399" t="b">
        <v>1</v>
      </c>
    </row>
    <row r="29" spans="14:16">
      <c r="N29" s="399" t="s">
        <v>649</v>
      </c>
      <c r="O29" s="399">
        <f t="shared" si="0"/>
        <v>999</v>
      </c>
      <c r="P29" s="399" t="b">
        <v>1</v>
      </c>
    </row>
  </sheetData>
  <mergeCells count="4">
    <mergeCell ref="A1:E1"/>
    <mergeCell ref="F1:H1"/>
    <mergeCell ref="J1:L1"/>
    <mergeCell ref="Q1:R1"/>
  </mergeCells>
  <conditionalFormatting sqref="F1:F1048576">
    <cfRule type="duplicateValues" dxfId="8" priority="1"/>
  </conditionalFormatting>
  <pageMargins left="0" right="0" top="0" bottom="0" header="0" footer="0"/>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BA90075-074D-4E6A-8E0E-9B565B2DC00D}">
          <x14:formula1>
            <xm:f>DropdownList!$D$2:$D$10</xm:f>
          </x14:formula1>
          <xm:sqref>H3:H6</xm:sqref>
        </x14:dataValidation>
        <x14:dataValidation type="list" allowBlank="1" showInputMessage="1" showErrorMessage="1" xr:uid="{3B250342-55CE-4C49-92BE-DF8DA7F6A3F9}">
          <x14:formula1>
            <xm:f>DropdownList!$A$2:$A$4</xm:f>
          </x14:formula1>
          <xm:sqref>J4:M5 J3:N3 P3:P29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2FF7-7DB0-480F-ABE9-8232F8F93ED8}">
  <sheetPr>
    <tabColor rgb="FF7030A0"/>
  </sheetPr>
  <dimension ref="A1:S32"/>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26.42578125" style="383" bestFit="1" customWidth="1"/>
    <col min="8" max="8" width="36.42578125" style="383" customWidth="1"/>
    <col min="9" max="9" width="10.5703125" style="383" customWidth="1"/>
    <col min="10" max="10" width="13.28515625" style="399" customWidth="1"/>
    <col min="11" max="11" width="12.28515625" style="399" customWidth="1"/>
    <col min="12" max="12" width="12.5703125" style="399" customWidth="1"/>
    <col min="13" max="13" width="11.85546875" style="399" customWidth="1"/>
    <col min="14" max="14" width="13.85546875" style="399" bestFit="1" customWidth="1"/>
    <col min="15" max="15" width="16.85546875" style="399" bestFit="1" customWidth="1"/>
    <col min="16" max="16" width="9" style="399" bestFit="1" customWidth="1"/>
    <col min="17" max="17" width="9.85546875" style="399" customWidth="1"/>
    <col min="18" max="18" width="10.140625" style="399" customWidth="1"/>
    <col min="19" max="19" width="36.28515625" style="395" customWidth="1"/>
    <col min="20" max="16384" width="8.7109375" style="383"/>
  </cols>
  <sheetData>
    <row r="1" spans="1:19" s="402" customFormat="1" ht="12.75">
      <c r="A1" s="704"/>
      <c r="B1" s="704"/>
      <c r="C1" s="704"/>
      <c r="D1" s="704"/>
      <c r="E1" s="705"/>
      <c r="F1" s="706" t="s">
        <v>652</v>
      </c>
      <c r="G1" s="706"/>
      <c r="H1" s="706"/>
      <c r="I1" s="706"/>
      <c r="J1" s="707" t="s">
        <v>653</v>
      </c>
      <c r="K1" s="707"/>
      <c r="L1" s="707"/>
      <c r="M1" s="707"/>
      <c r="N1" s="707"/>
      <c r="O1" s="707"/>
      <c r="P1" s="707" t="s">
        <v>631</v>
      </c>
      <c r="Q1" s="707"/>
      <c r="R1" s="707"/>
    </row>
    <row r="2" spans="1:19">
      <c r="A2" s="384" t="s">
        <v>220</v>
      </c>
      <c r="B2" s="384" t="s">
        <v>17</v>
      </c>
      <c r="C2" s="384" t="s">
        <v>230</v>
      </c>
      <c r="D2" s="384" t="s">
        <v>634</v>
      </c>
      <c r="E2" s="384" t="s">
        <v>227</v>
      </c>
      <c r="F2" s="385" t="s">
        <v>635</v>
      </c>
      <c r="G2" s="386" t="s">
        <v>636</v>
      </c>
      <c r="H2" s="386" t="s">
        <v>654</v>
      </c>
      <c r="I2" s="386" t="s">
        <v>16</v>
      </c>
      <c r="J2" s="387" t="s">
        <v>655</v>
      </c>
      <c r="K2" s="387" t="s">
        <v>656</v>
      </c>
      <c r="L2" s="387" t="s">
        <v>657</v>
      </c>
      <c r="M2" s="387" t="s">
        <v>658</v>
      </c>
      <c r="N2" s="387" t="s">
        <v>659</v>
      </c>
      <c r="O2" s="387" t="s">
        <v>226</v>
      </c>
      <c r="P2" s="387" t="s">
        <v>642</v>
      </c>
      <c r="Q2" s="387" t="s">
        <v>643</v>
      </c>
      <c r="R2" s="387" t="s">
        <v>644</v>
      </c>
      <c r="S2" s="403" t="s">
        <v>205</v>
      </c>
    </row>
    <row r="3" spans="1:19">
      <c r="A3" s="390">
        <v>44501</v>
      </c>
      <c r="B3" s="391" t="s">
        <v>228</v>
      </c>
      <c r="C3" s="391" t="s">
        <v>646</v>
      </c>
      <c r="D3" s="390">
        <v>44501</v>
      </c>
      <c r="E3" s="392" t="s">
        <v>229</v>
      </c>
      <c r="F3" s="393" t="s">
        <v>660</v>
      </c>
      <c r="G3" s="393" t="s">
        <v>661</v>
      </c>
      <c r="H3" s="393" t="s">
        <v>662</v>
      </c>
      <c r="I3" s="393" t="s">
        <v>663</v>
      </c>
      <c r="J3" s="404"/>
      <c r="K3" s="404"/>
      <c r="L3" s="404"/>
      <c r="M3" s="404"/>
      <c r="N3" s="404"/>
      <c r="O3" s="404"/>
      <c r="P3" s="394" t="s">
        <v>649</v>
      </c>
      <c r="Q3" s="394">
        <v>0</v>
      </c>
      <c r="R3" s="394" t="b">
        <v>1</v>
      </c>
    </row>
    <row r="4" spans="1:19">
      <c r="J4" s="405"/>
      <c r="K4" s="405"/>
      <c r="L4" s="405"/>
      <c r="M4" s="405"/>
      <c r="N4" s="405"/>
      <c r="O4" s="405"/>
      <c r="P4" s="399" t="s">
        <v>649</v>
      </c>
      <c r="Q4" s="399">
        <v>0</v>
      </c>
      <c r="R4" s="399" t="b">
        <v>1</v>
      </c>
    </row>
    <row r="5" spans="1:19">
      <c r="H5" s="406"/>
      <c r="J5" s="405"/>
      <c r="K5" s="405"/>
      <c r="L5" s="405"/>
      <c r="M5" s="405"/>
      <c r="N5" s="405"/>
      <c r="O5" s="405"/>
      <c r="P5" s="399" t="s">
        <v>649</v>
      </c>
      <c r="Q5" s="399">
        <v>0</v>
      </c>
      <c r="R5" s="399" t="b">
        <v>1</v>
      </c>
    </row>
    <row r="6" spans="1:19">
      <c r="J6" s="405"/>
      <c r="K6" s="405"/>
      <c r="L6" s="405"/>
      <c r="M6" s="405"/>
      <c r="N6" s="405"/>
      <c r="O6" s="405"/>
      <c r="P6" s="399" t="s">
        <v>649</v>
      </c>
      <c r="Q6" s="399">
        <v>0</v>
      </c>
      <c r="R6" s="399" t="b">
        <v>1</v>
      </c>
    </row>
    <row r="7" spans="1:19">
      <c r="J7" s="405"/>
      <c r="K7" s="405"/>
      <c r="L7" s="405"/>
      <c r="M7" s="405"/>
      <c r="N7" s="405"/>
      <c r="O7" s="405"/>
      <c r="P7" s="399" t="s">
        <v>649</v>
      </c>
      <c r="Q7" s="399">
        <v>0</v>
      </c>
      <c r="R7" s="399" t="b">
        <v>1</v>
      </c>
    </row>
    <row r="8" spans="1:19">
      <c r="J8" s="405"/>
      <c r="K8" s="405"/>
      <c r="L8" s="405"/>
      <c r="M8" s="405"/>
      <c r="N8" s="405"/>
      <c r="O8" s="405"/>
      <c r="P8" s="399" t="s">
        <v>649</v>
      </c>
      <c r="Q8" s="399">
        <v>0</v>
      </c>
      <c r="R8" s="399" t="b">
        <v>1</v>
      </c>
    </row>
    <row r="9" spans="1:19">
      <c r="J9" s="405"/>
      <c r="K9" s="405"/>
      <c r="L9" s="405"/>
      <c r="M9" s="405"/>
      <c r="N9" s="405"/>
      <c r="O9" s="405"/>
      <c r="P9" s="399" t="s">
        <v>649</v>
      </c>
      <c r="Q9" s="399">
        <v>0</v>
      </c>
      <c r="R9" s="399" t="b">
        <v>1</v>
      </c>
    </row>
    <row r="10" spans="1:19">
      <c r="J10" s="405"/>
      <c r="K10" s="405"/>
      <c r="L10" s="405"/>
      <c r="M10" s="405"/>
      <c r="N10" s="405"/>
      <c r="O10" s="405"/>
      <c r="P10" s="399" t="s">
        <v>649</v>
      </c>
      <c r="Q10" s="399">
        <v>0</v>
      </c>
      <c r="R10" s="399" t="b">
        <v>1</v>
      </c>
    </row>
    <row r="11" spans="1:19">
      <c r="J11" s="405"/>
      <c r="K11" s="405"/>
      <c r="L11" s="405"/>
      <c r="M11" s="405"/>
      <c r="N11" s="405"/>
      <c r="O11" s="405"/>
      <c r="P11" s="399" t="s">
        <v>649</v>
      </c>
      <c r="Q11" s="399">
        <v>0</v>
      </c>
      <c r="R11" s="399" t="b">
        <v>1</v>
      </c>
    </row>
    <row r="12" spans="1:19">
      <c r="J12" s="405"/>
      <c r="K12" s="405"/>
      <c r="L12" s="405"/>
      <c r="M12" s="405"/>
      <c r="N12" s="405"/>
      <c r="O12" s="405"/>
      <c r="P12" s="399" t="s">
        <v>649</v>
      </c>
      <c r="Q12" s="399">
        <v>0</v>
      </c>
      <c r="R12" s="399" t="b">
        <v>1</v>
      </c>
    </row>
    <row r="13" spans="1:19">
      <c r="J13" s="405"/>
      <c r="K13" s="405"/>
      <c r="L13" s="405"/>
      <c r="M13" s="405"/>
      <c r="N13" s="405"/>
      <c r="O13" s="405"/>
      <c r="P13" s="399" t="s">
        <v>649</v>
      </c>
      <c r="Q13" s="399">
        <v>0</v>
      </c>
      <c r="R13" s="399" t="b">
        <v>1</v>
      </c>
    </row>
    <row r="14" spans="1:19">
      <c r="J14" s="405"/>
      <c r="K14" s="405"/>
      <c r="L14" s="405"/>
      <c r="M14" s="405"/>
      <c r="N14" s="405"/>
      <c r="O14" s="405"/>
      <c r="P14" s="399" t="s">
        <v>649</v>
      </c>
      <c r="Q14" s="399">
        <v>0</v>
      </c>
      <c r="R14" s="399" t="b">
        <v>1</v>
      </c>
    </row>
    <row r="15" spans="1:19">
      <c r="J15" s="405"/>
      <c r="K15" s="405"/>
      <c r="L15" s="405"/>
      <c r="M15" s="405"/>
      <c r="N15" s="405"/>
      <c r="O15" s="405"/>
      <c r="P15" s="399" t="s">
        <v>649</v>
      </c>
      <c r="Q15" s="399">
        <v>0</v>
      </c>
      <c r="R15" s="399" t="b">
        <v>1</v>
      </c>
    </row>
    <row r="16" spans="1:19">
      <c r="J16" s="405"/>
      <c r="K16" s="405"/>
      <c r="L16" s="405"/>
      <c r="M16" s="405"/>
      <c r="N16" s="405"/>
      <c r="O16" s="405"/>
      <c r="P16" s="399" t="s">
        <v>649</v>
      </c>
      <c r="Q16" s="399">
        <v>0</v>
      </c>
      <c r="R16" s="399" t="b">
        <v>1</v>
      </c>
    </row>
    <row r="17" spans="10:18">
      <c r="J17" s="405"/>
      <c r="K17" s="405"/>
      <c r="L17" s="405"/>
      <c r="M17" s="405"/>
      <c r="N17" s="405"/>
      <c r="O17" s="405"/>
      <c r="P17" s="399" t="s">
        <v>649</v>
      </c>
      <c r="Q17" s="399">
        <v>0</v>
      </c>
      <c r="R17" s="399" t="b">
        <v>1</v>
      </c>
    </row>
    <row r="18" spans="10:18">
      <c r="J18" s="405"/>
      <c r="K18" s="405"/>
      <c r="L18" s="405"/>
      <c r="M18" s="405"/>
      <c r="N18" s="405"/>
      <c r="O18" s="405"/>
      <c r="P18" s="399" t="s">
        <v>649</v>
      </c>
      <c r="Q18" s="399">
        <v>0</v>
      </c>
      <c r="R18" s="399" t="b">
        <v>1</v>
      </c>
    </row>
    <row r="19" spans="10:18">
      <c r="J19" s="405"/>
      <c r="K19" s="405"/>
      <c r="L19" s="405"/>
      <c r="M19" s="405"/>
      <c r="N19" s="405"/>
      <c r="O19" s="405"/>
      <c r="P19" s="399" t="s">
        <v>649</v>
      </c>
      <c r="Q19" s="399">
        <v>0</v>
      </c>
      <c r="R19" s="399" t="b">
        <v>1</v>
      </c>
    </row>
    <row r="20" spans="10:18">
      <c r="J20" s="405"/>
      <c r="K20" s="405"/>
      <c r="L20" s="405"/>
      <c r="M20" s="405"/>
      <c r="N20" s="405"/>
      <c r="O20" s="405"/>
      <c r="P20" s="399" t="s">
        <v>649</v>
      </c>
      <c r="Q20" s="399">
        <v>0</v>
      </c>
      <c r="R20" s="399" t="b">
        <v>1</v>
      </c>
    </row>
    <row r="21" spans="10:18">
      <c r="J21" s="405"/>
      <c r="K21" s="405"/>
      <c r="L21" s="405"/>
      <c r="M21" s="405"/>
      <c r="N21" s="405"/>
      <c r="O21" s="405"/>
      <c r="P21" s="399" t="s">
        <v>649</v>
      </c>
      <c r="Q21" s="399">
        <v>0</v>
      </c>
      <c r="R21" s="399" t="b">
        <v>1</v>
      </c>
    </row>
    <row r="22" spans="10:18">
      <c r="J22" s="405"/>
      <c r="K22" s="405"/>
      <c r="L22" s="405"/>
      <c r="M22" s="405"/>
      <c r="N22" s="405"/>
      <c r="O22" s="405"/>
      <c r="P22" s="399" t="s">
        <v>649</v>
      </c>
      <c r="Q22" s="399">
        <v>0</v>
      </c>
      <c r="R22" s="399" t="b">
        <v>1</v>
      </c>
    </row>
    <row r="23" spans="10:18">
      <c r="J23" s="405"/>
      <c r="K23" s="405"/>
      <c r="L23" s="405"/>
      <c r="M23" s="405"/>
      <c r="N23" s="405"/>
      <c r="O23" s="405"/>
      <c r="P23" s="399" t="s">
        <v>649</v>
      </c>
      <c r="Q23" s="399">
        <v>0</v>
      </c>
      <c r="R23" s="399" t="b">
        <v>1</v>
      </c>
    </row>
    <row r="24" spans="10:18">
      <c r="J24" s="405"/>
      <c r="K24" s="405"/>
      <c r="L24" s="405"/>
      <c r="M24" s="405"/>
      <c r="N24" s="405"/>
      <c r="O24" s="405"/>
      <c r="P24" s="399" t="s">
        <v>649</v>
      </c>
      <c r="Q24" s="399">
        <v>0</v>
      </c>
      <c r="R24" s="399" t="b">
        <v>1</v>
      </c>
    </row>
    <row r="25" spans="10:18">
      <c r="J25" s="405"/>
      <c r="K25" s="405"/>
      <c r="L25" s="405"/>
      <c r="M25" s="405"/>
      <c r="N25" s="405"/>
      <c r="O25" s="405"/>
      <c r="P25" s="399" t="s">
        <v>649</v>
      </c>
      <c r="Q25" s="399">
        <v>0</v>
      </c>
      <c r="R25" s="399" t="b">
        <v>1</v>
      </c>
    </row>
    <row r="26" spans="10:18">
      <c r="J26" s="405"/>
      <c r="K26" s="405"/>
      <c r="L26" s="405"/>
      <c r="M26" s="405"/>
      <c r="N26" s="405"/>
      <c r="O26" s="405"/>
      <c r="P26" s="399" t="s">
        <v>649</v>
      </c>
      <c r="Q26" s="399">
        <v>0</v>
      </c>
      <c r="R26" s="399" t="b">
        <v>1</v>
      </c>
    </row>
    <row r="27" spans="10:18">
      <c r="J27" s="405"/>
      <c r="K27" s="405"/>
      <c r="L27" s="405"/>
      <c r="M27" s="405"/>
      <c r="N27" s="405"/>
      <c r="O27" s="405"/>
      <c r="P27" s="399" t="s">
        <v>649</v>
      </c>
      <c r="Q27" s="399">
        <v>0</v>
      </c>
      <c r="R27" s="399" t="b">
        <v>1</v>
      </c>
    </row>
    <row r="28" spans="10:18">
      <c r="J28" s="405"/>
      <c r="K28" s="405"/>
      <c r="L28" s="405"/>
      <c r="M28" s="405"/>
      <c r="N28" s="405"/>
      <c r="O28" s="405"/>
      <c r="P28" s="399" t="s">
        <v>649</v>
      </c>
      <c r="Q28" s="399">
        <v>0</v>
      </c>
      <c r="R28" s="399" t="b">
        <v>1</v>
      </c>
    </row>
    <row r="29" spans="10:18">
      <c r="J29" s="405"/>
      <c r="K29" s="405"/>
      <c r="L29" s="405"/>
      <c r="M29" s="405"/>
      <c r="N29" s="405"/>
      <c r="O29" s="405"/>
      <c r="P29" s="399" t="s">
        <v>649</v>
      </c>
      <c r="Q29" s="399">
        <v>0</v>
      </c>
      <c r="R29" s="399" t="b">
        <v>1</v>
      </c>
    </row>
    <row r="30" spans="10:18">
      <c r="J30" s="405"/>
      <c r="K30" s="405"/>
      <c r="L30" s="405"/>
      <c r="M30" s="405"/>
      <c r="N30" s="405"/>
      <c r="O30" s="405"/>
      <c r="P30" s="399" t="s">
        <v>649</v>
      </c>
      <c r="Q30" s="399">
        <v>0</v>
      </c>
      <c r="R30" s="399" t="b">
        <v>1</v>
      </c>
    </row>
    <row r="31" spans="10:18">
      <c r="J31" s="405"/>
      <c r="K31" s="405"/>
      <c r="L31" s="405"/>
      <c r="M31" s="405"/>
      <c r="N31" s="405"/>
      <c r="O31" s="405"/>
      <c r="P31" s="399" t="s">
        <v>649</v>
      </c>
      <c r="Q31" s="399">
        <v>0</v>
      </c>
      <c r="R31" s="399" t="b">
        <v>1</v>
      </c>
    </row>
    <row r="32" spans="10:18">
      <c r="J32" s="405"/>
      <c r="K32" s="405"/>
      <c r="L32" s="405"/>
      <c r="M32" s="405"/>
      <c r="N32" s="405"/>
      <c r="O32" s="405"/>
      <c r="P32" s="399" t="s">
        <v>649</v>
      </c>
      <c r="Q32" s="399">
        <v>0</v>
      </c>
      <c r="R32" s="399" t="b">
        <v>1</v>
      </c>
    </row>
  </sheetData>
  <mergeCells count="4">
    <mergeCell ref="A1:E1"/>
    <mergeCell ref="F1:I1"/>
    <mergeCell ref="J1:O1"/>
    <mergeCell ref="P1:R1"/>
  </mergeCells>
  <conditionalFormatting sqref="F1:F1048576">
    <cfRule type="duplicateValues" dxfId="7" priority="1"/>
  </conditionalFormatting>
  <pageMargins left="0" right="0" top="0" bottom="0" header="0" footer="0"/>
  <extLst>
    <ext xmlns:x14="http://schemas.microsoft.com/office/spreadsheetml/2009/9/main" uri="{CCE6A557-97BC-4b89-ADB6-D9C93CAAB3DF}">
      <x14:dataValidations xmlns:xm="http://schemas.microsoft.com/office/excel/2006/main" count="3">
        <x14:dataValidation type="list" allowBlank="1" showInputMessage="1" showErrorMessage="1" xr:uid="{343DB906-5114-4E70-B86F-60CBD8ED7490}">
          <x14:formula1>
            <xm:f>DropdownList!$E$2:$E$9</xm:f>
          </x14:formula1>
          <xm:sqref>H3</xm:sqref>
        </x14:dataValidation>
        <x14:dataValidation type="list" allowBlank="1" showInputMessage="1" showErrorMessage="1" xr:uid="{4AE927EE-02FE-40C2-B887-00CA625D6AFE}">
          <x14:formula1>
            <xm:f>DropdownList!$A$2:$A$4</xm:f>
          </x14:formula1>
          <xm:sqref>P3 R3:R32</xm:sqref>
        </x14:dataValidation>
        <x14:dataValidation type="list" allowBlank="1" showInputMessage="1" showErrorMessage="1" xr:uid="{C258228D-6AB6-463B-AC57-6AF6AB4155B0}">
          <x14:formula1>
            <xm:f>DropdownList!$F$2:$F$4</xm:f>
          </x14:formula1>
          <xm:sqref>I3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75E9-6EAD-40BB-9B11-A7C5AC28D011}">
  <sheetPr>
    <tabColor rgb="FF7030A0"/>
  </sheetPr>
  <dimension ref="A1:Q181"/>
  <sheetViews>
    <sheetView workbookViewId="0">
      <selection sqref="A1:E1"/>
    </sheetView>
  </sheetViews>
  <sheetFormatPr defaultColWidth="9.140625" defaultRowHeight="15"/>
  <cols>
    <col min="1" max="2" width="11.85546875" style="395" customWidth="1"/>
    <col min="3" max="3" width="22.140625" style="395" customWidth="1"/>
    <col min="4" max="4" width="12.85546875" style="395" customWidth="1"/>
    <col min="5" max="5" width="9.140625" style="397"/>
    <col min="6" max="6" width="11.28515625" style="408" customWidth="1"/>
    <col min="7" max="7" width="37.85546875" style="383" customWidth="1"/>
    <col min="8" max="8" width="13.28515625" style="399" customWidth="1"/>
    <col min="9" max="9" width="15" style="399" customWidth="1"/>
    <col min="10" max="10" width="19.5703125" style="399" customWidth="1"/>
    <col min="11" max="11" width="11.85546875" style="399" customWidth="1"/>
    <col min="12" max="12" width="13.85546875" style="399" bestFit="1" customWidth="1"/>
    <col min="13" max="13" width="16.85546875" style="399" bestFit="1" customWidth="1"/>
    <col min="14" max="14" width="13.5703125" style="399" bestFit="1" customWidth="1"/>
    <col min="15" max="15" width="9.85546875" style="399" customWidth="1"/>
    <col min="16" max="16" width="11.85546875" style="399" customWidth="1"/>
    <col min="17" max="17" width="36.28515625" style="395" customWidth="1"/>
    <col min="18" max="16384" width="9.140625" style="383"/>
  </cols>
  <sheetData>
    <row r="1" spans="1:17" s="402" customFormat="1" ht="28.5" customHeight="1">
      <c r="A1" s="704"/>
      <c r="B1" s="704"/>
      <c r="C1" s="704"/>
      <c r="D1" s="704"/>
      <c r="E1" s="705"/>
      <c r="F1" s="708" t="s">
        <v>652</v>
      </c>
      <c r="G1" s="708"/>
      <c r="H1" s="709" t="s">
        <v>653</v>
      </c>
      <c r="I1" s="709"/>
      <c r="J1" s="709"/>
      <c r="K1" s="709" t="s">
        <v>664</v>
      </c>
      <c r="L1" s="709"/>
      <c r="M1" s="709"/>
      <c r="N1" s="709"/>
      <c r="O1" s="709" t="s">
        <v>631</v>
      </c>
      <c r="P1" s="709"/>
    </row>
    <row r="2" spans="1:17">
      <c r="A2" s="384" t="s">
        <v>220</v>
      </c>
      <c r="B2" s="384" t="s">
        <v>17</v>
      </c>
      <c r="C2" s="384" t="s">
        <v>230</v>
      </c>
      <c r="D2" s="384" t="s">
        <v>634</v>
      </c>
      <c r="E2" s="384" t="s">
        <v>227</v>
      </c>
      <c r="F2" s="407" t="s">
        <v>236</v>
      </c>
      <c r="G2" s="386" t="s">
        <v>665</v>
      </c>
      <c r="H2" s="387" t="s">
        <v>666</v>
      </c>
      <c r="I2" s="387" t="s">
        <v>667</v>
      </c>
      <c r="J2" s="387" t="s">
        <v>668</v>
      </c>
      <c r="K2" s="387" t="s">
        <v>669</v>
      </c>
      <c r="L2" s="387" t="s">
        <v>664</v>
      </c>
      <c r="M2" s="387" t="s">
        <v>670</v>
      </c>
      <c r="N2" s="387" t="s">
        <v>671</v>
      </c>
      <c r="O2" s="387" t="s">
        <v>643</v>
      </c>
      <c r="P2" s="387" t="s">
        <v>672</v>
      </c>
      <c r="Q2" s="403" t="s">
        <v>205</v>
      </c>
    </row>
    <row r="3" spans="1:17">
      <c r="A3" s="396">
        <v>44517</v>
      </c>
      <c r="B3" s="395" t="s">
        <v>264</v>
      </c>
      <c r="C3" s="395" t="s">
        <v>673</v>
      </c>
      <c r="D3" s="396">
        <v>44517</v>
      </c>
      <c r="E3" s="397" t="s">
        <v>229</v>
      </c>
      <c r="F3" s="408" t="s">
        <v>674</v>
      </c>
      <c r="G3" s="383" t="s">
        <v>675</v>
      </c>
      <c r="H3" s="405"/>
      <c r="I3" s="405"/>
      <c r="J3" s="405"/>
      <c r="K3" s="405"/>
      <c r="L3" s="405"/>
      <c r="M3" s="405"/>
      <c r="N3" s="405"/>
      <c r="O3" s="399">
        <v>0</v>
      </c>
      <c r="P3" s="399" t="b">
        <v>1</v>
      </c>
    </row>
    <row r="4" spans="1:17">
      <c r="D4" s="396"/>
      <c r="H4" s="405"/>
      <c r="I4" s="405"/>
      <c r="J4" s="405"/>
      <c r="K4" s="405"/>
      <c r="L4" s="405"/>
      <c r="M4" s="405"/>
      <c r="N4" s="405"/>
      <c r="O4" s="399">
        <v>0</v>
      </c>
      <c r="P4" s="399" t="b">
        <v>1</v>
      </c>
    </row>
    <row r="5" spans="1:17">
      <c r="D5" s="396"/>
      <c r="H5" s="405"/>
      <c r="I5" s="405"/>
      <c r="J5" s="405"/>
      <c r="K5" s="405"/>
      <c r="L5" s="405"/>
      <c r="M5" s="405"/>
      <c r="N5" s="405"/>
      <c r="O5" s="399">
        <v>0</v>
      </c>
      <c r="P5" s="399" t="b">
        <v>1</v>
      </c>
    </row>
    <row r="6" spans="1:17">
      <c r="D6" s="396"/>
      <c r="H6" s="405"/>
      <c r="I6" s="405"/>
      <c r="J6" s="405"/>
      <c r="K6" s="405"/>
      <c r="L6" s="405"/>
      <c r="M6" s="405"/>
      <c r="N6" s="405"/>
      <c r="O6" s="399">
        <v>0</v>
      </c>
      <c r="P6" s="399" t="b">
        <v>1</v>
      </c>
    </row>
    <row r="7" spans="1:17">
      <c r="D7" s="396"/>
      <c r="H7" s="405"/>
      <c r="I7" s="405"/>
      <c r="J7" s="405"/>
      <c r="K7" s="405"/>
      <c r="L7" s="405"/>
      <c r="M7" s="405"/>
      <c r="N7" s="405"/>
      <c r="O7" s="399">
        <v>0</v>
      </c>
      <c r="P7" s="399" t="b">
        <v>1</v>
      </c>
    </row>
    <row r="8" spans="1:17">
      <c r="D8" s="396"/>
      <c r="F8" s="409"/>
      <c r="G8" s="410"/>
      <c r="H8" s="405"/>
      <c r="I8" s="405"/>
      <c r="J8" s="405"/>
      <c r="K8" s="405"/>
      <c r="L8" s="405"/>
      <c r="M8" s="405"/>
      <c r="N8" s="405"/>
      <c r="O8" s="399">
        <v>0</v>
      </c>
      <c r="P8" s="399" t="b">
        <v>1</v>
      </c>
    </row>
    <row r="9" spans="1:17">
      <c r="D9" s="396"/>
      <c r="H9" s="405"/>
      <c r="I9" s="405"/>
      <c r="J9" s="405"/>
      <c r="K9" s="405"/>
      <c r="L9" s="405"/>
      <c r="M9" s="405"/>
      <c r="N9" s="405"/>
      <c r="O9" s="399">
        <v>0</v>
      </c>
      <c r="P9" s="399" t="b">
        <v>1</v>
      </c>
    </row>
    <row r="10" spans="1:17">
      <c r="D10" s="396"/>
      <c r="H10" s="405"/>
      <c r="I10" s="405"/>
      <c r="J10" s="405"/>
      <c r="K10" s="405"/>
      <c r="L10" s="405"/>
      <c r="M10" s="405"/>
      <c r="N10" s="405"/>
      <c r="O10" s="399">
        <v>0</v>
      </c>
      <c r="P10" s="399" t="b">
        <v>1</v>
      </c>
    </row>
    <row r="11" spans="1:17">
      <c r="D11" s="396"/>
      <c r="F11" s="411"/>
      <c r="G11" s="412"/>
      <c r="H11" s="405"/>
      <c r="I11" s="405"/>
      <c r="J11" s="405"/>
      <c r="K11" s="405"/>
      <c r="L11" s="405"/>
      <c r="M11" s="405"/>
      <c r="N11" s="405"/>
      <c r="O11" s="399">
        <v>0</v>
      </c>
      <c r="P11" s="399" t="b">
        <v>1</v>
      </c>
    </row>
    <row r="12" spans="1:17">
      <c r="D12" s="396"/>
      <c r="F12" s="411"/>
      <c r="H12" s="405"/>
      <c r="I12" s="405"/>
      <c r="J12" s="405"/>
      <c r="K12" s="405"/>
      <c r="L12" s="405"/>
      <c r="M12" s="405"/>
      <c r="N12" s="405"/>
      <c r="O12" s="399">
        <v>0</v>
      </c>
      <c r="P12" s="399" t="b">
        <v>1</v>
      </c>
    </row>
    <row r="13" spans="1:17">
      <c r="D13" s="396"/>
      <c r="F13" s="411"/>
      <c r="H13" s="405"/>
      <c r="I13" s="405"/>
      <c r="J13" s="405"/>
      <c r="K13" s="405"/>
      <c r="L13" s="405"/>
      <c r="M13" s="405"/>
      <c r="N13" s="405"/>
      <c r="O13" s="399">
        <v>0</v>
      </c>
      <c r="P13" s="399" t="b">
        <v>1</v>
      </c>
    </row>
    <row r="14" spans="1:17">
      <c r="D14" s="396"/>
      <c r="F14" s="411"/>
      <c r="G14" s="412"/>
      <c r="H14" s="405"/>
      <c r="I14" s="405"/>
      <c r="J14" s="405"/>
      <c r="K14" s="405"/>
      <c r="L14" s="405"/>
      <c r="M14" s="405"/>
      <c r="N14" s="405"/>
      <c r="O14" s="399">
        <v>0</v>
      </c>
      <c r="P14" s="399" t="b">
        <v>1</v>
      </c>
    </row>
    <row r="15" spans="1:17">
      <c r="D15" s="396"/>
      <c r="F15" s="411"/>
      <c r="G15" s="412"/>
      <c r="H15" s="405"/>
      <c r="I15" s="405"/>
      <c r="J15" s="405"/>
      <c r="K15" s="405"/>
      <c r="L15" s="405"/>
      <c r="M15" s="405"/>
      <c r="N15" s="405"/>
      <c r="O15" s="399">
        <v>0</v>
      </c>
      <c r="P15" s="399" t="b">
        <v>1</v>
      </c>
    </row>
    <row r="16" spans="1:17">
      <c r="D16" s="396"/>
      <c r="F16" s="411"/>
      <c r="G16" s="412"/>
      <c r="H16" s="405"/>
      <c r="I16" s="405"/>
      <c r="J16" s="405"/>
      <c r="K16" s="405"/>
      <c r="L16" s="405"/>
      <c r="M16" s="405"/>
      <c r="N16" s="405"/>
      <c r="O16" s="399">
        <v>0</v>
      </c>
      <c r="P16" s="399" t="b">
        <v>1</v>
      </c>
    </row>
    <row r="17" spans="4:16">
      <c r="D17" s="396"/>
      <c r="F17" s="411"/>
      <c r="G17" s="412"/>
      <c r="H17" s="405"/>
      <c r="I17" s="405"/>
      <c r="J17" s="405"/>
      <c r="K17" s="405"/>
      <c r="L17" s="405"/>
      <c r="M17" s="405"/>
      <c r="N17" s="405"/>
      <c r="O17" s="399">
        <v>0</v>
      </c>
      <c r="P17" s="399" t="b">
        <v>1</v>
      </c>
    </row>
    <row r="18" spans="4:16">
      <c r="D18" s="396"/>
      <c r="F18" s="411"/>
      <c r="G18" s="412"/>
      <c r="H18" s="405"/>
      <c r="I18" s="405"/>
      <c r="J18" s="405"/>
      <c r="K18" s="405"/>
      <c r="L18" s="405"/>
      <c r="M18" s="405"/>
      <c r="N18" s="405"/>
      <c r="O18" s="399">
        <v>0</v>
      </c>
      <c r="P18" s="399" t="b">
        <v>1</v>
      </c>
    </row>
    <row r="19" spans="4:16">
      <c r="D19" s="396"/>
      <c r="F19" s="411"/>
      <c r="G19" s="412"/>
      <c r="H19" s="405"/>
      <c r="I19" s="405"/>
      <c r="J19" s="405"/>
      <c r="K19" s="405"/>
      <c r="L19" s="405"/>
      <c r="M19" s="405"/>
      <c r="N19" s="405"/>
      <c r="O19" s="399">
        <v>0</v>
      </c>
      <c r="P19" s="399" t="b">
        <v>1</v>
      </c>
    </row>
    <row r="20" spans="4:16">
      <c r="D20" s="396"/>
      <c r="F20" s="411"/>
      <c r="G20" s="413"/>
      <c r="H20" s="405"/>
      <c r="I20" s="405"/>
      <c r="J20" s="405"/>
      <c r="K20" s="405"/>
      <c r="L20" s="405"/>
      <c r="M20" s="405"/>
      <c r="N20" s="405"/>
      <c r="O20" s="399">
        <v>0</v>
      </c>
      <c r="P20" s="399" t="b">
        <v>1</v>
      </c>
    </row>
    <row r="21" spans="4:16">
      <c r="D21" s="396"/>
      <c r="F21" s="411"/>
      <c r="G21" s="413"/>
      <c r="H21" s="405"/>
      <c r="I21" s="405"/>
      <c r="J21" s="405"/>
      <c r="K21" s="405"/>
      <c r="L21" s="405"/>
      <c r="M21" s="405"/>
      <c r="N21" s="405"/>
      <c r="O21" s="399">
        <v>0</v>
      </c>
      <c r="P21" s="399" t="b">
        <v>1</v>
      </c>
    </row>
    <row r="22" spans="4:16">
      <c r="D22" s="396"/>
      <c r="F22" s="411"/>
      <c r="H22" s="405"/>
      <c r="I22" s="405"/>
      <c r="J22" s="405"/>
      <c r="K22" s="405"/>
      <c r="L22" s="405"/>
      <c r="M22" s="405"/>
      <c r="N22" s="405"/>
      <c r="O22" s="399">
        <v>0</v>
      </c>
      <c r="P22" s="399" t="b">
        <v>1</v>
      </c>
    </row>
    <row r="23" spans="4:16">
      <c r="D23" s="396"/>
      <c r="F23" s="411"/>
      <c r="H23" s="405"/>
      <c r="I23" s="405"/>
      <c r="J23" s="405"/>
      <c r="K23" s="405"/>
      <c r="L23" s="405"/>
      <c r="M23" s="405"/>
      <c r="N23" s="405"/>
      <c r="O23" s="399">
        <v>0</v>
      </c>
      <c r="P23" s="399" t="b">
        <v>1</v>
      </c>
    </row>
    <row r="24" spans="4:16">
      <c r="D24" s="396"/>
      <c r="F24" s="411"/>
      <c r="H24" s="405"/>
      <c r="I24" s="405"/>
      <c r="J24" s="405"/>
      <c r="K24" s="405"/>
      <c r="L24" s="405"/>
      <c r="M24" s="405"/>
      <c r="N24" s="405"/>
      <c r="O24" s="399">
        <v>0</v>
      </c>
      <c r="P24" s="399" t="b">
        <v>1</v>
      </c>
    </row>
    <row r="25" spans="4:16">
      <c r="D25" s="396"/>
      <c r="F25" s="414"/>
      <c r="G25" s="415"/>
      <c r="H25" s="405"/>
      <c r="I25" s="405"/>
      <c r="J25" s="405"/>
      <c r="K25" s="405"/>
      <c r="L25" s="405"/>
      <c r="M25" s="405"/>
      <c r="N25" s="405"/>
      <c r="O25" s="399">
        <v>0</v>
      </c>
      <c r="P25" s="399" t="b">
        <v>1</v>
      </c>
    </row>
    <row r="26" spans="4:16">
      <c r="D26" s="396"/>
      <c r="F26" s="414"/>
      <c r="G26" s="415"/>
      <c r="H26" s="405"/>
      <c r="I26" s="405"/>
      <c r="J26" s="405"/>
      <c r="K26" s="405"/>
      <c r="L26" s="405"/>
      <c r="M26" s="405"/>
      <c r="N26" s="405"/>
      <c r="O26" s="399">
        <v>0</v>
      </c>
      <c r="P26" s="399" t="b">
        <v>1</v>
      </c>
    </row>
    <row r="27" spans="4:16">
      <c r="D27" s="396"/>
      <c r="H27" s="405"/>
      <c r="I27" s="405"/>
      <c r="J27" s="405"/>
      <c r="K27" s="405"/>
      <c r="L27" s="405"/>
      <c r="M27" s="405"/>
      <c r="N27" s="405"/>
      <c r="O27" s="399">
        <v>0</v>
      </c>
      <c r="P27" s="399" t="b">
        <v>1</v>
      </c>
    </row>
    <row r="28" spans="4:16">
      <c r="D28" s="396"/>
      <c r="H28" s="405"/>
      <c r="I28" s="405"/>
      <c r="J28" s="405"/>
      <c r="K28" s="405"/>
      <c r="L28" s="405"/>
      <c r="M28" s="405"/>
      <c r="N28" s="405"/>
      <c r="O28" s="399">
        <v>0</v>
      </c>
      <c r="P28" s="399" t="b">
        <v>1</v>
      </c>
    </row>
    <row r="29" spans="4:16">
      <c r="D29" s="396"/>
      <c r="H29" s="405"/>
      <c r="I29" s="405"/>
      <c r="J29" s="405"/>
      <c r="K29" s="405"/>
      <c r="L29" s="405"/>
      <c r="M29" s="405"/>
      <c r="N29" s="405"/>
      <c r="O29" s="399">
        <v>0</v>
      </c>
      <c r="P29" s="399" t="b">
        <v>1</v>
      </c>
    </row>
    <row r="30" spans="4:16">
      <c r="D30" s="396"/>
      <c r="H30" s="405"/>
      <c r="I30" s="405"/>
      <c r="J30" s="405"/>
      <c r="K30" s="405"/>
      <c r="L30" s="405"/>
      <c r="M30" s="405"/>
      <c r="N30" s="405"/>
      <c r="O30" s="399">
        <v>0</v>
      </c>
      <c r="P30" s="399" t="b">
        <v>1</v>
      </c>
    </row>
    <row r="31" spans="4:16">
      <c r="D31" s="396"/>
      <c r="H31" s="405"/>
      <c r="I31" s="405"/>
      <c r="J31" s="405"/>
      <c r="K31" s="405"/>
      <c r="L31" s="405"/>
      <c r="M31" s="405"/>
      <c r="N31" s="405"/>
      <c r="O31" s="399">
        <v>0</v>
      </c>
      <c r="P31" s="399" t="b">
        <v>1</v>
      </c>
    </row>
    <row r="32" spans="4:16">
      <c r="D32" s="396"/>
      <c r="H32" s="405"/>
      <c r="I32" s="405"/>
      <c r="J32" s="405"/>
      <c r="K32" s="405"/>
      <c r="L32" s="405"/>
      <c r="M32" s="405"/>
      <c r="N32" s="405"/>
      <c r="O32" s="399">
        <v>0</v>
      </c>
      <c r="P32" s="399" t="b">
        <v>1</v>
      </c>
    </row>
    <row r="33" spans="4:16">
      <c r="D33" s="396"/>
      <c r="H33" s="405"/>
      <c r="I33" s="405"/>
      <c r="J33" s="405"/>
      <c r="K33" s="405"/>
      <c r="L33" s="405"/>
      <c r="M33" s="405"/>
      <c r="N33" s="405"/>
      <c r="O33" s="399">
        <v>0</v>
      </c>
      <c r="P33" s="399" t="b">
        <v>1</v>
      </c>
    </row>
    <row r="34" spans="4:16">
      <c r="D34" s="396"/>
      <c r="H34" s="405"/>
      <c r="I34" s="405"/>
      <c r="J34" s="405"/>
      <c r="K34" s="405"/>
      <c r="L34" s="405"/>
      <c r="M34" s="405"/>
      <c r="N34" s="405"/>
      <c r="O34" s="399">
        <v>0</v>
      </c>
      <c r="P34" s="399" t="b">
        <v>1</v>
      </c>
    </row>
    <row r="35" spans="4:16">
      <c r="D35" s="396"/>
      <c r="H35" s="405"/>
      <c r="I35" s="405"/>
      <c r="J35" s="405"/>
      <c r="K35" s="405"/>
      <c r="L35" s="405"/>
      <c r="M35" s="405"/>
      <c r="N35" s="405"/>
      <c r="O35" s="399">
        <v>0</v>
      </c>
      <c r="P35" s="399" t="b">
        <v>1</v>
      </c>
    </row>
    <row r="36" spans="4:16">
      <c r="D36" s="396"/>
      <c r="H36" s="405"/>
      <c r="I36" s="405"/>
      <c r="J36" s="405"/>
      <c r="K36" s="405"/>
      <c r="L36" s="405"/>
      <c r="M36" s="405"/>
      <c r="N36" s="405"/>
      <c r="O36" s="399">
        <v>0</v>
      </c>
      <c r="P36" s="399" t="b">
        <v>1</v>
      </c>
    </row>
    <row r="37" spans="4:16">
      <c r="D37" s="396"/>
    </row>
    <row r="38" spans="4:16">
      <c r="D38" s="396"/>
    </row>
    <row r="39" spans="4:16">
      <c r="D39" s="396"/>
    </row>
    <row r="40" spans="4:16">
      <c r="D40" s="396"/>
      <c r="F40" s="416"/>
      <c r="G40" s="413"/>
    </row>
    <row r="41" spans="4:16">
      <c r="D41" s="396"/>
      <c r="F41" s="417"/>
      <c r="G41" s="418"/>
    </row>
    <row r="42" spans="4:16">
      <c r="D42" s="396"/>
      <c r="F42" s="416"/>
      <c r="G42" s="413"/>
    </row>
    <row r="43" spans="4:16">
      <c r="D43" s="396"/>
      <c r="F43" s="416"/>
      <c r="G43" s="413"/>
    </row>
    <row r="44" spans="4:16">
      <c r="D44" s="396"/>
      <c r="F44" s="417"/>
      <c r="G44" s="418"/>
    </row>
    <row r="45" spans="4:16">
      <c r="D45" s="396"/>
      <c r="F45" s="417"/>
      <c r="G45" s="418"/>
    </row>
    <row r="46" spans="4:16">
      <c r="D46" s="396"/>
      <c r="F46" s="417"/>
      <c r="G46" s="418"/>
    </row>
    <row r="47" spans="4:16">
      <c r="D47" s="396"/>
      <c r="F47" s="417"/>
      <c r="G47" s="418"/>
    </row>
    <row r="48" spans="4:16">
      <c r="D48" s="396"/>
      <c r="F48" s="417"/>
      <c r="G48" s="418"/>
    </row>
    <row r="49" spans="4:7">
      <c r="D49" s="396"/>
      <c r="F49" s="417"/>
      <c r="G49" s="418"/>
    </row>
    <row r="50" spans="4:7">
      <c r="D50" s="396"/>
      <c r="F50" s="416"/>
      <c r="G50" s="413"/>
    </row>
    <row r="51" spans="4:7">
      <c r="D51" s="396"/>
    </row>
    <row r="52" spans="4:7">
      <c r="D52" s="396"/>
    </row>
    <row r="53" spans="4:7">
      <c r="D53" s="396"/>
    </row>
    <row r="54" spans="4:7">
      <c r="D54" s="396"/>
    </row>
    <row r="55" spans="4:7">
      <c r="D55" s="396"/>
    </row>
    <row r="56" spans="4:7">
      <c r="D56" s="396"/>
    </row>
    <row r="57" spans="4:7">
      <c r="D57" s="396"/>
    </row>
    <row r="58" spans="4:7">
      <c r="D58" s="396"/>
    </row>
    <row r="59" spans="4:7">
      <c r="D59" s="396"/>
      <c r="F59" s="414"/>
      <c r="G59" s="415"/>
    </row>
    <row r="60" spans="4:7">
      <c r="D60" s="396"/>
      <c r="F60" s="414"/>
      <c r="G60" s="415"/>
    </row>
    <row r="61" spans="4:7">
      <c r="D61" s="396"/>
      <c r="F61" s="414"/>
      <c r="G61" s="415"/>
    </row>
    <row r="62" spans="4:7">
      <c r="D62" s="396"/>
      <c r="F62" s="414"/>
      <c r="G62" s="415"/>
    </row>
    <row r="63" spans="4:7">
      <c r="D63" s="396"/>
    </row>
    <row r="64" spans="4:7">
      <c r="D64" s="396"/>
    </row>
    <row r="65" spans="4:7">
      <c r="D65" s="396"/>
    </row>
    <row r="66" spans="4:7">
      <c r="D66" s="396"/>
    </row>
    <row r="67" spans="4:7">
      <c r="D67" s="396"/>
    </row>
    <row r="68" spans="4:7">
      <c r="D68" s="396"/>
    </row>
    <row r="69" spans="4:7">
      <c r="D69" s="396"/>
      <c r="F69" s="419"/>
    </row>
    <row r="70" spans="4:7">
      <c r="D70" s="396"/>
    </row>
    <row r="71" spans="4:7">
      <c r="D71" s="396"/>
    </row>
    <row r="72" spans="4:7">
      <c r="D72" s="396"/>
      <c r="G72" s="413"/>
    </row>
    <row r="73" spans="4:7">
      <c r="D73" s="396"/>
    </row>
    <row r="74" spans="4:7">
      <c r="D74" s="396"/>
    </row>
    <row r="75" spans="4:7">
      <c r="D75" s="396"/>
    </row>
    <row r="76" spans="4:7">
      <c r="D76" s="396"/>
      <c r="F76" s="419"/>
    </row>
    <row r="77" spans="4:7">
      <c r="D77" s="396"/>
      <c r="F77" s="419"/>
    </row>
    <row r="78" spans="4:7">
      <c r="D78" s="396"/>
    </row>
    <row r="79" spans="4:7">
      <c r="D79" s="396"/>
      <c r="F79" s="419"/>
    </row>
    <row r="80" spans="4:7">
      <c r="D80" s="396"/>
      <c r="F80" s="419"/>
    </row>
    <row r="81" spans="4:7">
      <c r="D81" s="396"/>
    </row>
    <row r="82" spans="4:7">
      <c r="D82" s="396"/>
    </row>
    <row r="83" spans="4:7">
      <c r="D83" s="396"/>
    </row>
    <row r="84" spans="4:7">
      <c r="D84" s="396"/>
      <c r="F84" s="419"/>
    </row>
    <row r="85" spans="4:7">
      <c r="D85" s="396"/>
    </row>
    <row r="86" spans="4:7">
      <c r="D86" s="396"/>
    </row>
    <row r="87" spans="4:7">
      <c r="D87" s="396"/>
    </row>
    <row r="88" spans="4:7">
      <c r="D88" s="396"/>
    </row>
    <row r="89" spans="4:7">
      <c r="D89" s="396"/>
    </row>
    <row r="90" spans="4:7">
      <c r="D90" s="396"/>
    </row>
    <row r="91" spans="4:7">
      <c r="D91" s="396"/>
    </row>
    <row r="92" spans="4:7">
      <c r="D92" s="396"/>
      <c r="F92" s="414"/>
      <c r="G92" s="415"/>
    </row>
    <row r="93" spans="4:7">
      <c r="D93" s="396"/>
      <c r="F93" s="414"/>
      <c r="G93" s="415"/>
    </row>
    <row r="94" spans="4:7">
      <c r="D94" s="396"/>
    </row>
    <row r="95" spans="4:7">
      <c r="D95" s="396"/>
    </row>
    <row r="96" spans="4:7">
      <c r="D96" s="396"/>
    </row>
    <row r="97" spans="4:7">
      <c r="D97" s="396"/>
      <c r="F97" s="414"/>
      <c r="G97" s="415"/>
    </row>
    <row r="98" spans="4:7">
      <c r="D98" s="396"/>
    </row>
    <row r="99" spans="4:7">
      <c r="D99" s="396"/>
    </row>
    <row r="100" spans="4:7">
      <c r="D100" s="396"/>
    </row>
    <row r="101" spans="4:7">
      <c r="D101" s="396"/>
    </row>
    <row r="102" spans="4:7">
      <c r="D102" s="396"/>
    </row>
    <row r="103" spans="4:7">
      <c r="D103" s="396"/>
    </row>
    <row r="104" spans="4:7">
      <c r="D104" s="396"/>
    </row>
    <row r="105" spans="4:7">
      <c r="D105" s="396"/>
      <c r="F105" s="414"/>
      <c r="G105" s="415"/>
    </row>
    <row r="106" spans="4:7">
      <c r="D106" s="396"/>
    </row>
    <row r="107" spans="4:7">
      <c r="D107" s="396"/>
    </row>
    <row r="108" spans="4:7">
      <c r="D108" s="396"/>
    </row>
    <row r="109" spans="4:7">
      <c r="D109" s="396"/>
    </row>
    <row r="110" spans="4:7">
      <c r="D110" s="396"/>
      <c r="F110" s="414"/>
      <c r="G110" s="415"/>
    </row>
    <row r="111" spans="4:7">
      <c r="D111" s="396"/>
    </row>
    <row r="112" spans="4:7">
      <c r="D112" s="396"/>
      <c r="F112" s="416"/>
      <c r="G112" s="413"/>
    </row>
    <row r="113" spans="4:7">
      <c r="D113" s="396"/>
      <c r="F113" s="416"/>
      <c r="G113" s="413"/>
    </row>
    <row r="114" spans="4:7">
      <c r="D114" s="396"/>
      <c r="F114" s="417"/>
      <c r="G114" s="418"/>
    </row>
    <row r="115" spans="4:7">
      <c r="D115" s="396"/>
      <c r="F115" s="416"/>
      <c r="G115" s="413"/>
    </row>
    <row r="116" spans="4:7">
      <c r="D116" s="396"/>
      <c r="F116" s="416"/>
    </row>
    <row r="117" spans="4:7">
      <c r="D117" s="396"/>
      <c r="F117" s="416"/>
    </row>
    <row r="118" spans="4:7">
      <c r="D118" s="396"/>
      <c r="F118" s="416"/>
    </row>
    <row r="119" spans="4:7">
      <c r="D119" s="396"/>
      <c r="F119" s="416"/>
      <c r="G119" s="413"/>
    </row>
    <row r="120" spans="4:7">
      <c r="D120" s="396"/>
      <c r="F120" s="414"/>
      <c r="G120" s="415"/>
    </row>
    <row r="121" spans="4:7">
      <c r="D121" s="396"/>
    </row>
    <row r="122" spans="4:7">
      <c r="D122" s="396"/>
    </row>
    <row r="123" spans="4:7">
      <c r="D123" s="396"/>
    </row>
    <row r="124" spans="4:7">
      <c r="D124" s="396"/>
    </row>
    <row r="125" spans="4:7">
      <c r="D125" s="396"/>
      <c r="F125" s="414"/>
      <c r="G125" s="415"/>
    </row>
    <row r="126" spans="4:7">
      <c r="D126" s="396"/>
      <c r="F126" s="414"/>
      <c r="G126" s="415"/>
    </row>
    <row r="127" spans="4:7">
      <c r="D127" s="396"/>
    </row>
    <row r="128" spans="4:7">
      <c r="D128" s="396"/>
    </row>
    <row r="129" spans="4:7">
      <c r="D129" s="396"/>
    </row>
    <row r="130" spans="4:7">
      <c r="D130" s="396"/>
    </row>
    <row r="131" spans="4:7">
      <c r="D131" s="396"/>
      <c r="F131" s="414"/>
      <c r="G131" s="415"/>
    </row>
    <row r="132" spans="4:7">
      <c r="D132" s="396"/>
    </row>
    <row r="133" spans="4:7">
      <c r="D133" s="396"/>
      <c r="F133" s="414"/>
      <c r="G133" s="415"/>
    </row>
    <row r="134" spans="4:7">
      <c r="D134" s="396"/>
    </row>
    <row r="135" spans="4:7">
      <c r="D135" s="396"/>
    </row>
    <row r="136" spans="4:7">
      <c r="D136" s="396"/>
      <c r="F136" s="414"/>
      <c r="G136" s="415"/>
    </row>
    <row r="137" spans="4:7">
      <c r="D137" s="396"/>
      <c r="F137" s="414"/>
      <c r="G137" s="415"/>
    </row>
    <row r="138" spans="4:7">
      <c r="D138" s="396"/>
    </row>
    <row r="139" spans="4:7">
      <c r="D139" s="396"/>
    </row>
    <row r="140" spans="4:7">
      <c r="D140" s="396"/>
      <c r="F140" s="420"/>
    </row>
    <row r="141" spans="4:7">
      <c r="D141" s="396"/>
    </row>
    <row r="142" spans="4:7">
      <c r="D142" s="396"/>
      <c r="F142" s="421"/>
    </row>
    <row r="143" spans="4:7">
      <c r="D143" s="396"/>
    </row>
    <row r="144" spans="4:7">
      <c r="D144" s="396"/>
    </row>
    <row r="145" spans="4:7">
      <c r="D145" s="396"/>
    </row>
    <row r="146" spans="4:7">
      <c r="D146" s="396"/>
    </row>
    <row r="147" spans="4:7">
      <c r="D147" s="396"/>
    </row>
    <row r="148" spans="4:7">
      <c r="D148" s="396"/>
    </row>
    <row r="149" spans="4:7">
      <c r="D149" s="396"/>
    </row>
    <row r="150" spans="4:7">
      <c r="D150" s="396"/>
    </row>
    <row r="151" spans="4:7">
      <c r="D151" s="396"/>
    </row>
    <row r="152" spans="4:7">
      <c r="D152" s="396"/>
    </row>
    <row r="153" spans="4:7">
      <c r="D153" s="396"/>
    </row>
    <row r="154" spans="4:7">
      <c r="D154" s="396"/>
    </row>
    <row r="155" spans="4:7">
      <c r="D155" s="396"/>
    </row>
    <row r="156" spans="4:7">
      <c r="D156" s="396"/>
      <c r="F156" s="414"/>
      <c r="G156" s="415"/>
    </row>
    <row r="157" spans="4:7">
      <c r="D157" s="396"/>
      <c r="F157" s="414"/>
      <c r="G157" s="415"/>
    </row>
    <row r="158" spans="4:7">
      <c r="D158" s="396"/>
    </row>
    <row r="159" spans="4:7">
      <c r="D159" s="396"/>
    </row>
    <row r="160" spans="4:7">
      <c r="D160" s="396"/>
    </row>
    <row r="161" spans="4:7">
      <c r="D161" s="396"/>
    </row>
    <row r="162" spans="4:7">
      <c r="D162" s="396"/>
    </row>
    <row r="163" spans="4:7">
      <c r="D163" s="396"/>
    </row>
    <row r="164" spans="4:7">
      <c r="D164" s="396"/>
    </row>
    <row r="165" spans="4:7">
      <c r="D165" s="396"/>
    </row>
    <row r="166" spans="4:7">
      <c r="D166" s="396"/>
    </row>
    <row r="167" spans="4:7">
      <c r="D167" s="396"/>
    </row>
    <row r="168" spans="4:7">
      <c r="D168" s="396"/>
    </row>
    <row r="169" spans="4:7">
      <c r="D169" s="396"/>
    </row>
    <row r="170" spans="4:7">
      <c r="D170" s="396"/>
    </row>
    <row r="171" spans="4:7">
      <c r="D171" s="396"/>
    </row>
    <row r="172" spans="4:7">
      <c r="D172" s="396"/>
    </row>
    <row r="173" spans="4:7">
      <c r="D173" s="396"/>
      <c r="F173" s="414"/>
      <c r="G173" s="415"/>
    </row>
    <row r="174" spans="4:7">
      <c r="D174" s="396"/>
      <c r="F174" s="414"/>
      <c r="G174" s="415"/>
    </row>
    <row r="175" spans="4:7">
      <c r="D175" s="396"/>
    </row>
    <row r="176" spans="4:7">
      <c r="D176" s="396"/>
    </row>
    <row r="177" spans="4:7">
      <c r="D177" s="396"/>
    </row>
    <row r="178" spans="4:7">
      <c r="D178" s="396"/>
      <c r="F178" s="414"/>
      <c r="G178" s="415"/>
    </row>
    <row r="179" spans="4:7">
      <c r="D179" s="396"/>
    </row>
    <row r="180" spans="4:7">
      <c r="D180" s="396"/>
      <c r="F180" s="414"/>
      <c r="G180" s="415"/>
    </row>
    <row r="181" spans="4:7">
      <c r="D181" s="396"/>
      <c r="F181" s="414"/>
      <c r="G181" s="415"/>
    </row>
  </sheetData>
  <mergeCells count="5">
    <mergeCell ref="A1:E1"/>
    <mergeCell ref="F1:G1"/>
    <mergeCell ref="H1:J1"/>
    <mergeCell ref="K1:N1"/>
    <mergeCell ref="O1:P1"/>
  </mergeCells>
  <conditionalFormatting sqref="F1:F1048576">
    <cfRule type="duplicateValues" dxfId="6" priority="1"/>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6DC2F20-2752-4E6F-AF0F-C01EAC6B2A44}">
          <x14:formula1>
            <xm:f>DropdownList!$A$2:$A$4</xm:f>
          </x14:formula1>
          <xm:sqref>P3:P36 N3:N36</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F781-2B35-4FA6-905B-0661A19CEBC5}">
  <sheetPr>
    <tabColor rgb="FF7030A0"/>
  </sheetPr>
  <dimension ref="A1:AS889"/>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13.85546875" style="383" bestFit="1" customWidth="1"/>
    <col min="7" max="7" width="29.140625" style="383" bestFit="1" customWidth="1"/>
    <col min="8" max="8" width="16.7109375" style="383" bestFit="1" customWidth="1"/>
    <col min="9" max="10" width="8.7109375" style="399"/>
    <col min="11" max="11" width="13.140625" style="399" bestFit="1" customWidth="1"/>
    <col min="12" max="12" width="12.42578125" style="399" bestFit="1" customWidth="1"/>
    <col min="13" max="13" width="11.42578125" style="478" customWidth="1"/>
    <col min="14" max="14" width="11.28515625" style="478" customWidth="1"/>
    <col min="15" max="15" width="27.85546875" style="399" bestFit="1" customWidth="1"/>
    <col min="16" max="16" width="12.42578125" style="399" bestFit="1" customWidth="1"/>
    <col min="17" max="17" width="13.42578125" style="399" bestFit="1" customWidth="1"/>
    <col min="18" max="18" width="14.42578125" style="399" bestFit="1" customWidth="1"/>
    <col min="19" max="19" width="23.7109375" style="399" bestFit="1" customWidth="1"/>
    <col min="20" max="20" width="14.5703125" style="399" bestFit="1" customWidth="1"/>
    <col min="21" max="21" width="23.140625" style="399" bestFit="1" customWidth="1"/>
    <col min="22" max="22" width="11.140625" style="399" bestFit="1" customWidth="1"/>
    <col min="23" max="23" width="18.7109375" style="399" bestFit="1" customWidth="1"/>
    <col min="24" max="24" width="16" style="399" bestFit="1" customWidth="1"/>
    <col min="25" max="25" width="16.7109375" style="399" bestFit="1" customWidth="1"/>
    <col min="26" max="26" width="12" style="399" bestFit="1" customWidth="1"/>
    <col min="27" max="27" width="16.5703125" style="399" bestFit="1" customWidth="1"/>
    <col min="28" max="28" width="14.28515625" style="399" bestFit="1" customWidth="1"/>
    <col min="29" max="29" width="25.5703125" style="399" bestFit="1" customWidth="1"/>
    <col min="30" max="30" width="14.7109375" style="399" bestFit="1" customWidth="1"/>
    <col min="31" max="36" width="8.7109375" style="399"/>
    <col min="37" max="37" width="11.28515625" style="399" bestFit="1" customWidth="1"/>
    <col min="38" max="38" width="10.7109375" style="399" bestFit="1" customWidth="1"/>
    <col min="39" max="44" width="8.7109375" style="399"/>
    <col min="45" max="45" width="36.28515625" style="395" customWidth="1"/>
    <col min="46" max="16384" width="8.7109375" style="383"/>
  </cols>
  <sheetData>
    <row r="1" spans="1:45" s="402" customFormat="1" ht="25.5" customHeight="1">
      <c r="A1" s="710"/>
      <c r="B1" s="710"/>
      <c r="C1" s="710"/>
      <c r="D1" s="710"/>
      <c r="E1" s="710"/>
      <c r="F1" s="711" t="s">
        <v>676</v>
      </c>
      <c r="G1" s="711"/>
      <c r="H1" s="711"/>
      <c r="I1" s="707" t="s">
        <v>632</v>
      </c>
      <c r="J1" s="707"/>
      <c r="K1" s="707" t="s">
        <v>653</v>
      </c>
      <c r="L1" s="707"/>
      <c r="M1" s="712" t="s">
        <v>1099</v>
      </c>
      <c r="N1" s="713"/>
      <c r="O1" s="422" t="s">
        <v>677</v>
      </c>
      <c r="P1" s="707" t="s">
        <v>664</v>
      </c>
      <c r="Q1" s="707"/>
      <c r="R1" s="707" t="s">
        <v>678</v>
      </c>
      <c r="S1" s="707"/>
      <c r="T1" s="707"/>
      <c r="U1" s="707"/>
      <c r="V1" s="707"/>
      <c r="W1" s="707"/>
      <c r="X1" s="707"/>
      <c r="Y1" s="707"/>
      <c r="Z1" s="707"/>
      <c r="AA1" s="707"/>
      <c r="AB1" s="707"/>
      <c r="AC1" s="707"/>
      <c r="AD1" s="707"/>
      <c r="AE1" s="707"/>
      <c r="AF1" s="707"/>
      <c r="AG1" s="707"/>
      <c r="AH1" s="707"/>
      <c r="AI1" s="707"/>
      <c r="AJ1" s="707"/>
      <c r="AK1" s="707"/>
      <c r="AL1" s="707"/>
      <c r="AM1" s="707" t="s">
        <v>631</v>
      </c>
      <c r="AN1" s="707"/>
      <c r="AO1" s="707"/>
      <c r="AP1" s="707"/>
      <c r="AQ1" s="707"/>
      <c r="AR1" s="707"/>
      <c r="AS1" s="423"/>
    </row>
    <row r="2" spans="1:45">
      <c r="A2" s="384" t="s">
        <v>220</v>
      </c>
      <c r="B2" s="384" t="s">
        <v>17</v>
      </c>
      <c r="C2" s="384" t="s">
        <v>230</v>
      </c>
      <c r="D2" s="384" t="s">
        <v>634</v>
      </c>
      <c r="E2" s="384" t="s">
        <v>227</v>
      </c>
      <c r="F2" s="424" t="s">
        <v>236</v>
      </c>
      <c r="G2" s="425" t="s">
        <v>665</v>
      </c>
      <c r="H2" s="425" t="s">
        <v>679</v>
      </c>
      <c r="I2" s="426" t="s">
        <v>680</v>
      </c>
      <c r="J2" s="426" t="s">
        <v>681</v>
      </c>
      <c r="K2" s="426" t="s">
        <v>682</v>
      </c>
      <c r="L2" s="426" t="s">
        <v>683</v>
      </c>
      <c r="M2" s="476" t="s">
        <v>1100</v>
      </c>
      <c r="N2" s="476" t="s">
        <v>705</v>
      </c>
      <c r="O2" s="426" t="s">
        <v>684</v>
      </c>
      <c r="P2" s="426" t="s">
        <v>685</v>
      </c>
      <c r="Q2" s="426" t="s">
        <v>686</v>
      </c>
      <c r="R2" s="426" t="s">
        <v>687</v>
      </c>
      <c r="S2" s="426" t="s">
        <v>688</v>
      </c>
      <c r="T2" s="426" t="s">
        <v>689</v>
      </c>
      <c r="U2" s="426" t="s">
        <v>690</v>
      </c>
      <c r="V2" s="426" t="s">
        <v>28</v>
      </c>
      <c r="W2" s="426" t="s">
        <v>691</v>
      </c>
      <c r="X2" s="426" t="s">
        <v>692</v>
      </c>
      <c r="Y2" s="426" t="s">
        <v>693</v>
      </c>
      <c r="Z2" s="426" t="s">
        <v>694</v>
      </c>
      <c r="AA2" s="426" t="s">
        <v>695</v>
      </c>
      <c r="AB2" s="426" t="s">
        <v>696</v>
      </c>
      <c r="AC2" s="426" t="s">
        <v>697</v>
      </c>
      <c r="AD2" s="426" t="s">
        <v>698</v>
      </c>
      <c r="AE2" s="426" t="s">
        <v>699</v>
      </c>
      <c r="AF2" s="426" t="s">
        <v>700</v>
      </c>
      <c r="AG2" s="426" t="s">
        <v>701</v>
      </c>
      <c r="AH2" s="426" t="s">
        <v>702</v>
      </c>
      <c r="AI2" s="426" t="s">
        <v>703</v>
      </c>
      <c r="AJ2" s="426" t="s">
        <v>704</v>
      </c>
      <c r="AK2" s="426" t="s">
        <v>705</v>
      </c>
      <c r="AL2" s="426" t="s">
        <v>706</v>
      </c>
      <c r="AM2" s="426" t="s">
        <v>707</v>
      </c>
      <c r="AN2" s="426" t="s">
        <v>224</v>
      </c>
      <c r="AO2" s="426" t="s">
        <v>708</v>
      </c>
      <c r="AP2" s="426" t="s">
        <v>642</v>
      </c>
      <c r="AQ2" s="426" t="s">
        <v>643</v>
      </c>
      <c r="AR2" s="426" t="s">
        <v>709</v>
      </c>
      <c r="AS2" s="403" t="s">
        <v>205</v>
      </c>
    </row>
    <row r="3" spans="1:45">
      <c r="A3" s="396">
        <v>44517</v>
      </c>
      <c r="B3" s="395" t="s">
        <v>264</v>
      </c>
      <c r="C3" s="395" t="s">
        <v>673</v>
      </c>
      <c r="D3" s="396">
        <v>44517</v>
      </c>
      <c r="E3" s="397" t="s">
        <v>229</v>
      </c>
      <c r="F3" s="383" t="s">
        <v>710</v>
      </c>
      <c r="G3" s="383" t="s">
        <v>711</v>
      </c>
      <c r="H3" s="383" t="s">
        <v>712</v>
      </c>
      <c r="I3" s="399" t="str">
        <f>LEFT(F3,8)</f>
        <v>10000021</v>
      </c>
      <c r="J3" s="399" t="str">
        <f>RIGHT(F3,4)</f>
        <v>0001</v>
      </c>
      <c r="K3" s="405"/>
      <c r="L3" s="405"/>
      <c r="M3" s="477" t="b">
        <v>0</v>
      </c>
      <c r="N3" s="477"/>
      <c r="P3" s="405"/>
      <c r="Q3" s="405"/>
      <c r="R3" s="405"/>
      <c r="S3" s="405"/>
      <c r="T3" s="405"/>
      <c r="U3" s="405"/>
      <c r="V3" s="405"/>
      <c r="W3" s="405"/>
      <c r="X3" s="405"/>
      <c r="Y3" s="405"/>
      <c r="Z3" s="405"/>
      <c r="AA3" s="405"/>
      <c r="AB3" s="405"/>
      <c r="AC3" s="405"/>
      <c r="AD3" s="405"/>
      <c r="AE3" s="405"/>
      <c r="AF3" s="405"/>
      <c r="AG3" s="405"/>
      <c r="AH3" s="405"/>
      <c r="AI3" s="405"/>
      <c r="AJ3" s="405"/>
      <c r="AK3" s="405"/>
      <c r="AL3" s="405"/>
      <c r="AM3" s="399" t="b">
        <v>1</v>
      </c>
      <c r="AN3" s="399" t="b">
        <v>0</v>
      </c>
      <c r="AO3" s="399" t="b">
        <v>0</v>
      </c>
      <c r="AP3" s="399" t="s">
        <v>649</v>
      </c>
      <c r="AQ3" s="399">
        <v>0</v>
      </c>
      <c r="AR3" s="399" t="b">
        <v>1</v>
      </c>
    </row>
    <row r="4" spans="1:45">
      <c r="D4" s="396"/>
      <c r="I4" s="399" t="str">
        <f t="shared" ref="I4:I67" si="0">LEFT(F4,8)</f>
        <v/>
      </c>
      <c r="J4" s="399" t="str">
        <f t="shared" ref="J4:J67" si="1">RIGHT(F4,4)</f>
        <v/>
      </c>
      <c r="K4" s="405"/>
      <c r="L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399" t="b">
        <v>1</v>
      </c>
      <c r="AN4" s="399" t="b">
        <v>0</v>
      </c>
      <c r="AO4" s="399" t="b">
        <v>0</v>
      </c>
      <c r="AP4" s="399" t="s">
        <v>649</v>
      </c>
      <c r="AQ4" s="399">
        <v>0</v>
      </c>
      <c r="AR4" s="399" t="b">
        <v>1</v>
      </c>
    </row>
    <row r="5" spans="1:45">
      <c r="D5" s="396"/>
      <c r="I5" s="399" t="str">
        <f t="shared" si="0"/>
        <v/>
      </c>
      <c r="J5" s="399" t="str">
        <f t="shared" si="1"/>
        <v/>
      </c>
      <c r="K5" s="405"/>
      <c r="L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399" t="b">
        <v>1</v>
      </c>
      <c r="AN5" s="399" t="b">
        <v>0</v>
      </c>
      <c r="AO5" s="399" t="b">
        <v>0</v>
      </c>
      <c r="AP5" s="399" t="s">
        <v>649</v>
      </c>
      <c r="AQ5" s="399">
        <v>0</v>
      </c>
      <c r="AR5" s="399" t="b">
        <v>1</v>
      </c>
    </row>
    <row r="6" spans="1:45">
      <c r="D6" s="396"/>
      <c r="I6" s="399" t="str">
        <f t="shared" si="0"/>
        <v/>
      </c>
      <c r="J6" s="399" t="str">
        <f t="shared" si="1"/>
        <v/>
      </c>
      <c r="K6" s="405"/>
      <c r="L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399" t="b">
        <v>1</v>
      </c>
      <c r="AN6" s="399" t="b">
        <v>0</v>
      </c>
      <c r="AO6" s="399" t="b">
        <v>0</v>
      </c>
      <c r="AP6" s="399" t="s">
        <v>649</v>
      </c>
      <c r="AQ6" s="399">
        <v>0</v>
      </c>
      <c r="AR6" s="399" t="b">
        <v>1</v>
      </c>
    </row>
    <row r="7" spans="1:45">
      <c r="D7" s="396"/>
      <c r="I7" s="399" t="str">
        <f t="shared" si="0"/>
        <v/>
      </c>
      <c r="J7" s="399" t="str">
        <f t="shared" si="1"/>
        <v/>
      </c>
      <c r="K7" s="405"/>
      <c r="L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399" t="b">
        <v>1</v>
      </c>
      <c r="AN7" s="399" t="b">
        <v>0</v>
      </c>
      <c r="AO7" s="399" t="b">
        <v>0</v>
      </c>
      <c r="AP7" s="399" t="s">
        <v>649</v>
      </c>
      <c r="AQ7" s="399">
        <v>0</v>
      </c>
      <c r="AR7" s="399" t="b">
        <v>1</v>
      </c>
    </row>
    <row r="8" spans="1:45">
      <c r="D8" s="396"/>
      <c r="G8" s="410"/>
      <c r="I8" s="399" t="str">
        <f t="shared" si="0"/>
        <v/>
      </c>
      <c r="J8" s="399" t="str">
        <f t="shared" si="1"/>
        <v/>
      </c>
      <c r="K8" s="405"/>
      <c r="L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399" t="b">
        <v>1</v>
      </c>
      <c r="AN8" s="399" t="b">
        <v>0</v>
      </c>
      <c r="AO8" s="399" t="b">
        <v>0</v>
      </c>
      <c r="AP8" s="399" t="s">
        <v>649</v>
      </c>
      <c r="AQ8" s="399">
        <v>0</v>
      </c>
      <c r="AR8" s="399" t="b">
        <v>1</v>
      </c>
    </row>
    <row r="9" spans="1:45">
      <c r="D9" s="396"/>
      <c r="I9" s="399" t="str">
        <f t="shared" si="0"/>
        <v/>
      </c>
      <c r="J9" s="399" t="str">
        <f t="shared" si="1"/>
        <v/>
      </c>
      <c r="K9" s="405"/>
      <c r="L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399" t="b">
        <v>1</v>
      </c>
      <c r="AN9" s="399" t="b">
        <v>0</v>
      </c>
      <c r="AO9" s="399" t="b">
        <v>0</v>
      </c>
      <c r="AP9" s="399" t="s">
        <v>649</v>
      </c>
      <c r="AQ9" s="399">
        <v>0</v>
      </c>
      <c r="AR9" s="399" t="b">
        <v>1</v>
      </c>
    </row>
    <row r="10" spans="1:45">
      <c r="D10" s="396"/>
      <c r="I10" s="399" t="str">
        <f t="shared" si="0"/>
        <v/>
      </c>
      <c r="J10" s="399" t="str">
        <f t="shared" si="1"/>
        <v/>
      </c>
      <c r="K10" s="405"/>
      <c r="L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399" t="b">
        <v>1</v>
      </c>
      <c r="AN10" s="399" t="b">
        <v>0</v>
      </c>
      <c r="AO10" s="399" t="b">
        <v>0</v>
      </c>
      <c r="AP10" s="399" t="s">
        <v>649</v>
      </c>
      <c r="AQ10" s="399">
        <v>0</v>
      </c>
      <c r="AR10" s="399" t="b">
        <v>1</v>
      </c>
    </row>
    <row r="11" spans="1:45">
      <c r="D11" s="396"/>
      <c r="I11" s="399" t="str">
        <f t="shared" si="0"/>
        <v/>
      </c>
      <c r="J11" s="399" t="str">
        <f t="shared" si="1"/>
        <v/>
      </c>
      <c r="K11" s="405"/>
      <c r="L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399" t="b">
        <v>1</v>
      </c>
      <c r="AN11" s="399" t="b">
        <v>0</v>
      </c>
      <c r="AO11" s="399" t="b">
        <v>0</v>
      </c>
      <c r="AP11" s="399" t="s">
        <v>649</v>
      </c>
      <c r="AQ11" s="399">
        <v>0</v>
      </c>
      <c r="AR11" s="399" t="b">
        <v>1</v>
      </c>
    </row>
    <row r="12" spans="1:45">
      <c r="D12" s="396"/>
      <c r="G12" s="413"/>
      <c r="I12" s="399" t="str">
        <f t="shared" si="0"/>
        <v/>
      </c>
      <c r="J12" s="399" t="str">
        <f t="shared" si="1"/>
        <v/>
      </c>
      <c r="K12" s="405"/>
      <c r="L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399" t="b">
        <v>1</v>
      </c>
      <c r="AN12" s="399" t="b">
        <v>0</v>
      </c>
      <c r="AO12" s="399" t="b">
        <v>0</v>
      </c>
      <c r="AP12" s="399" t="s">
        <v>649</v>
      </c>
      <c r="AQ12" s="399">
        <v>0</v>
      </c>
      <c r="AR12" s="399" t="b">
        <v>1</v>
      </c>
    </row>
    <row r="13" spans="1:45">
      <c r="D13" s="396"/>
      <c r="G13" s="413"/>
      <c r="I13" s="399" t="str">
        <f t="shared" si="0"/>
        <v/>
      </c>
      <c r="J13" s="399" t="str">
        <f t="shared" si="1"/>
        <v/>
      </c>
      <c r="K13" s="405"/>
      <c r="L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399" t="b">
        <v>1</v>
      </c>
      <c r="AN13" s="399" t="b">
        <v>0</v>
      </c>
      <c r="AO13" s="399" t="b">
        <v>0</v>
      </c>
      <c r="AP13" s="399" t="s">
        <v>649</v>
      </c>
      <c r="AQ13" s="399">
        <v>0</v>
      </c>
      <c r="AR13" s="399" t="b">
        <v>1</v>
      </c>
    </row>
    <row r="14" spans="1:45">
      <c r="D14" s="396"/>
      <c r="I14" s="399" t="str">
        <f t="shared" si="0"/>
        <v/>
      </c>
      <c r="J14" s="399" t="str">
        <f t="shared" si="1"/>
        <v/>
      </c>
      <c r="K14" s="405"/>
      <c r="L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399" t="b">
        <v>1</v>
      </c>
      <c r="AN14" s="399" t="b">
        <v>0</v>
      </c>
      <c r="AO14" s="399" t="b">
        <v>0</v>
      </c>
      <c r="AP14" s="399" t="s">
        <v>649</v>
      </c>
      <c r="AQ14" s="399">
        <v>0</v>
      </c>
      <c r="AR14" s="399" t="b">
        <v>1</v>
      </c>
    </row>
    <row r="15" spans="1:45">
      <c r="D15" s="396"/>
      <c r="I15" s="399" t="str">
        <f t="shared" si="0"/>
        <v/>
      </c>
      <c r="J15" s="399" t="str">
        <f t="shared" si="1"/>
        <v/>
      </c>
      <c r="K15" s="405"/>
      <c r="L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399" t="b">
        <v>1</v>
      </c>
      <c r="AN15" s="399" t="b">
        <v>0</v>
      </c>
      <c r="AO15" s="399" t="b">
        <v>0</v>
      </c>
      <c r="AP15" s="399" t="s">
        <v>649</v>
      </c>
      <c r="AQ15" s="399">
        <v>0</v>
      </c>
      <c r="AR15" s="399" t="b">
        <v>1</v>
      </c>
    </row>
    <row r="16" spans="1:45">
      <c r="D16" s="396"/>
      <c r="I16" s="399" t="str">
        <f t="shared" si="0"/>
        <v/>
      </c>
      <c r="J16" s="399" t="str">
        <f t="shared" si="1"/>
        <v/>
      </c>
      <c r="K16" s="405"/>
      <c r="L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399" t="b">
        <v>1</v>
      </c>
      <c r="AN16" s="399" t="b">
        <v>0</v>
      </c>
      <c r="AO16" s="399" t="b">
        <v>0</v>
      </c>
      <c r="AP16" s="399" t="s">
        <v>649</v>
      </c>
      <c r="AQ16" s="399">
        <v>0</v>
      </c>
      <c r="AR16" s="399" t="b">
        <v>1</v>
      </c>
    </row>
    <row r="17" spans="4:44">
      <c r="D17" s="396"/>
      <c r="I17" s="399" t="str">
        <f t="shared" si="0"/>
        <v/>
      </c>
      <c r="J17" s="399" t="str">
        <f t="shared" si="1"/>
        <v/>
      </c>
      <c r="K17" s="405"/>
      <c r="L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399" t="b">
        <v>1</v>
      </c>
      <c r="AN17" s="399" t="b">
        <v>0</v>
      </c>
      <c r="AO17" s="399" t="b">
        <v>0</v>
      </c>
      <c r="AP17" s="399" t="s">
        <v>649</v>
      </c>
      <c r="AQ17" s="399">
        <v>0</v>
      </c>
      <c r="AR17" s="399" t="b">
        <v>1</v>
      </c>
    </row>
    <row r="18" spans="4:44">
      <c r="D18" s="396"/>
      <c r="G18" s="412"/>
      <c r="I18" s="399" t="str">
        <f t="shared" si="0"/>
        <v/>
      </c>
      <c r="J18" s="399" t="str">
        <f t="shared" si="1"/>
        <v/>
      </c>
      <c r="K18" s="405"/>
      <c r="L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399" t="b">
        <v>1</v>
      </c>
      <c r="AN18" s="399" t="b">
        <v>0</v>
      </c>
      <c r="AO18" s="399" t="b">
        <v>0</v>
      </c>
      <c r="AP18" s="399" t="s">
        <v>649</v>
      </c>
      <c r="AQ18" s="399">
        <v>0</v>
      </c>
      <c r="AR18" s="399" t="b">
        <v>1</v>
      </c>
    </row>
    <row r="19" spans="4:44">
      <c r="D19" s="396"/>
      <c r="I19" s="399" t="str">
        <f t="shared" si="0"/>
        <v/>
      </c>
      <c r="J19" s="399" t="str">
        <f t="shared" si="1"/>
        <v/>
      </c>
      <c r="K19" s="405"/>
      <c r="L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399" t="b">
        <v>1</v>
      </c>
      <c r="AN19" s="399" t="b">
        <v>0</v>
      </c>
      <c r="AO19" s="399" t="b">
        <v>0</v>
      </c>
      <c r="AP19" s="399" t="s">
        <v>649</v>
      </c>
      <c r="AQ19" s="399">
        <v>0</v>
      </c>
      <c r="AR19" s="399" t="b">
        <v>1</v>
      </c>
    </row>
    <row r="20" spans="4:44">
      <c r="D20" s="396"/>
      <c r="G20" s="413"/>
      <c r="I20" s="399" t="str">
        <f t="shared" si="0"/>
        <v/>
      </c>
      <c r="J20" s="399" t="str">
        <f t="shared" si="1"/>
        <v/>
      </c>
      <c r="K20" s="405"/>
      <c r="L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399" t="b">
        <v>1</v>
      </c>
      <c r="AN20" s="399" t="b">
        <v>0</v>
      </c>
      <c r="AO20" s="399" t="b">
        <v>0</v>
      </c>
      <c r="AP20" s="399" t="s">
        <v>649</v>
      </c>
      <c r="AQ20" s="399">
        <v>0</v>
      </c>
      <c r="AR20" s="399" t="b">
        <v>1</v>
      </c>
    </row>
    <row r="21" spans="4:44">
      <c r="D21" s="396"/>
      <c r="G21" s="413"/>
      <c r="I21" s="399" t="str">
        <f t="shared" si="0"/>
        <v/>
      </c>
      <c r="J21" s="399" t="str">
        <f t="shared" si="1"/>
        <v/>
      </c>
      <c r="K21" s="405"/>
      <c r="L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399" t="b">
        <v>1</v>
      </c>
      <c r="AN21" s="399" t="b">
        <v>0</v>
      </c>
      <c r="AO21" s="399" t="b">
        <v>0</v>
      </c>
      <c r="AP21" s="399" t="s">
        <v>649</v>
      </c>
      <c r="AQ21" s="399">
        <v>0</v>
      </c>
      <c r="AR21" s="399" t="b">
        <v>1</v>
      </c>
    </row>
    <row r="22" spans="4:44">
      <c r="D22" s="396"/>
      <c r="I22" s="399" t="str">
        <f t="shared" si="0"/>
        <v/>
      </c>
      <c r="J22" s="399" t="str">
        <f t="shared" si="1"/>
        <v/>
      </c>
      <c r="K22" s="405"/>
      <c r="L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399" t="b">
        <v>1</v>
      </c>
      <c r="AN22" s="399" t="b">
        <v>0</v>
      </c>
      <c r="AO22" s="399" t="b">
        <v>0</v>
      </c>
      <c r="AP22" s="399" t="s">
        <v>649</v>
      </c>
      <c r="AQ22" s="399">
        <v>0</v>
      </c>
      <c r="AR22" s="399" t="b">
        <v>1</v>
      </c>
    </row>
    <row r="23" spans="4:44">
      <c r="D23" s="396"/>
      <c r="G23" s="413"/>
      <c r="I23" s="399" t="str">
        <f t="shared" si="0"/>
        <v/>
      </c>
      <c r="J23" s="399" t="str">
        <f t="shared" si="1"/>
        <v/>
      </c>
      <c r="K23" s="405"/>
      <c r="L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399" t="b">
        <v>1</v>
      </c>
      <c r="AN23" s="399" t="b">
        <v>0</v>
      </c>
      <c r="AO23" s="399" t="b">
        <v>0</v>
      </c>
      <c r="AP23" s="399" t="s">
        <v>649</v>
      </c>
      <c r="AQ23" s="399">
        <v>0</v>
      </c>
      <c r="AR23" s="399" t="b">
        <v>1</v>
      </c>
    </row>
    <row r="24" spans="4:44">
      <c r="D24" s="396"/>
      <c r="G24" s="413"/>
      <c r="I24" s="399" t="str">
        <f t="shared" si="0"/>
        <v/>
      </c>
      <c r="J24" s="399" t="str">
        <f t="shared" si="1"/>
        <v/>
      </c>
      <c r="K24" s="405"/>
      <c r="L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399" t="b">
        <v>1</v>
      </c>
      <c r="AN24" s="399" t="b">
        <v>0</v>
      </c>
      <c r="AO24" s="399" t="b">
        <v>0</v>
      </c>
      <c r="AP24" s="399" t="s">
        <v>649</v>
      </c>
      <c r="AQ24" s="399">
        <v>0</v>
      </c>
      <c r="AR24" s="399" t="b">
        <v>1</v>
      </c>
    </row>
    <row r="25" spans="4:44">
      <c r="D25" s="396"/>
      <c r="F25" s="415"/>
      <c r="G25" s="415"/>
      <c r="I25" s="399" t="str">
        <f t="shared" si="0"/>
        <v/>
      </c>
      <c r="J25" s="399" t="str">
        <f t="shared" si="1"/>
        <v/>
      </c>
      <c r="K25" s="405"/>
      <c r="L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399" t="b">
        <v>1</v>
      </c>
      <c r="AN25" s="399" t="b">
        <v>0</v>
      </c>
      <c r="AO25" s="399" t="b">
        <v>0</v>
      </c>
      <c r="AP25" s="399" t="s">
        <v>649</v>
      </c>
      <c r="AQ25" s="399">
        <v>0</v>
      </c>
      <c r="AR25" s="399" t="b">
        <v>1</v>
      </c>
    </row>
    <row r="26" spans="4:44">
      <c r="D26" s="396"/>
      <c r="F26" s="415"/>
      <c r="G26" s="415"/>
      <c r="I26" s="399" t="str">
        <f t="shared" si="0"/>
        <v/>
      </c>
      <c r="J26" s="399" t="str">
        <f t="shared" si="1"/>
        <v/>
      </c>
      <c r="K26" s="405"/>
      <c r="L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399" t="b">
        <v>1</v>
      </c>
      <c r="AN26" s="399" t="b">
        <v>0</v>
      </c>
      <c r="AO26" s="399" t="b">
        <v>0</v>
      </c>
      <c r="AP26" s="399" t="s">
        <v>649</v>
      </c>
      <c r="AQ26" s="399">
        <v>0</v>
      </c>
      <c r="AR26" s="399" t="b">
        <v>1</v>
      </c>
    </row>
    <row r="27" spans="4:44">
      <c r="D27" s="396"/>
      <c r="I27" s="399" t="str">
        <f t="shared" si="0"/>
        <v/>
      </c>
      <c r="J27" s="399" t="str">
        <f t="shared" si="1"/>
        <v/>
      </c>
      <c r="K27" s="405"/>
      <c r="L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399" t="b">
        <v>1</v>
      </c>
      <c r="AN27" s="399" t="b">
        <v>0</v>
      </c>
      <c r="AO27" s="399" t="b">
        <v>0</v>
      </c>
      <c r="AP27" s="399" t="s">
        <v>649</v>
      </c>
      <c r="AQ27" s="399">
        <v>0</v>
      </c>
      <c r="AR27" s="399" t="b">
        <v>1</v>
      </c>
    </row>
    <row r="28" spans="4:44">
      <c r="D28" s="396"/>
      <c r="I28" s="399" t="str">
        <f t="shared" si="0"/>
        <v/>
      </c>
      <c r="J28" s="399" t="str">
        <f t="shared" si="1"/>
        <v/>
      </c>
      <c r="K28" s="405"/>
      <c r="L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399" t="b">
        <v>1</v>
      </c>
      <c r="AN28" s="399" t="b">
        <v>0</v>
      </c>
      <c r="AO28" s="399" t="b">
        <v>0</v>
      </c>
      <c r="AP28" s="399" t="s">
        <v>649</v>
      </c>
      <c r="AQ28" s="399">
        <v>0</v>
      </c>
      <c r="AR28" s="399" t="b">
        <v>1</v>
      </c>
    </row>
    <row r="29" spans="4:44">
      <c r="D29" s="396"/>
      <c r="I29" s="399" t="str">
        <f t="shared" si="0"/>
        <v/>
      </c>
      <c r="J29" s="399" t="str">
        <f t="shared" si="1"/>
        <v/>
      </c>
      <c r="K29" s="405"/>
      <c r="L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399" t="b">
        <v>1</v>
      </c>
      <c r="AN29" s="399" t="b">
        <v>0</v>
      </c>
      <c r="AO29" s="399" t="b">
        <v>0</v>
      </c>
      <c r="AP29" s="399" t="s">
        <v>649</v>
      </c>
      <c r="AQ29" s="399">
        <v>0</v>
      </c>
      <c r="AR29" s="399" t="b">
        <v>1</v>
      </c>
    </row>
    <row r="30" spans="4:44">
      <c r="D30" s="396"/>
      <c r="I30" s="399" t="str">
        <f t="shared" si="0"/>
        <v/>
      </c>
      <c r="J30" s="399" t="str">
        <f t="shared" si="1"/>
        <v/>
      </c>
      <c r="K30" s="405"/>
      <c r="L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399" t="b">
        <v>1</v>
      </c>
      <c r="AN30" s="399" t="b">
        <v>0</v>
      </c>
      <c r="AO30" s="399" t="b">
        <v>0</v>
      </c>
      <c r="AP30" s="399" t="s">
        <v>649</v>
      </c>
      <c r="AQ30" s="399">
        <v>0</v>
      </c>
      <c r="AR30" s="399" t="b">
        <v>1</v>
      </c>
    </row>
    <row r="31" spans="4:44">
      <c r="D31" s="396"/>
      <c r="I31" s="399" t="str">
        <f t="shared" si="0"/>
        <v/>
      </c>
      <c r="J31" s="399" t="str">
        <f t="shared" si="1"/>
        <v/>
      </c>
      <c r="K31" s="405"/>
      <c r="L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399" t="b">
        <v>1</v>
      </c>
      <c r="AN31" s="399" t="b">
        <v>0</v>
      </c>
      <c r="AO31" s="399" t="b">
        <v>0</v>
      </c>
      <c r="AP31" s="399" t="s">
        <v>649</v>
      </c>
      <c r="AQ31" s="399">
        <v>0</v>
      </c>
      <c r="AR31" s="399" t="b">
        <v>1</v>
      </c>
    </row>
    <row r="32" spans="4:44">
      <c r="D32" s="396"/>
      <c r="I32" s="399" t="str">
        <f t="shared" si="0"/>
        <v/>
      </c>
      <c r="J32" s="399" t="str">
        <f t="shared" si="1"/>
        <v/>
      </c>
      <c r="K32" s="405"/>
      <c r="L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399" t="b">
        <v>1</v>
      </c>
      <c r="AN32" s="399" t="b">
        <v>0</v>
      </c>
      <c r="AO32" s="399" t="b">
        <v>0</v>
      </c>
      <c r="AP32" s="399" t="s">
        <v>649</v>
      </c>
      <c r="AQ32" s="399">
        <v>0</v>
      </c>
      <c r="AR32" s="399" t="b">
        <v>1</v>
      </c>
    </row>
    <row r="33" spans="4:44">
      <c r="D33" s="396"/>
      <c r="I33" s="399" t="str">
        <f t="shared" si="0"/>
        <v/>
      </c>
      <c r="J33" s="399" t="str">
        <f t="shared" si="1"/>
        <v/>
      </c>
      <c r="K33" s="405"/>
      <c r="L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399" t="b">
        <v>1</v>
      </c>
      <c r="AN33" s="399" t="b">
        <v>0</v>
      </c>
      <c r="AO33" s="399" t="b">
        <v>0</v>
      </c>
      <c r="AP33" s="399" t="s">
        <v>649</v>
      </c>
      <c r="AQ33" s="399">
        <v>0</v>
      </c>
      <c r="AR33" s="399" t="b">
        <v>1</v>
      </c>
    </row>
    <row r="34" spans="4:44">
      <c r="D34" s="396"/>
      <c r="I34" s="399" t="str">
        <f t="shared" si="0"/>
        <v/>
      </c>
      <c r="J34" s="399" t="str">
        <f t="shared" si="1"/>
        <v/>
      </c>
      <c r="K34" s="405"/>
      <c r="L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399" t="b">
        <v>1</v>
      </c>
      <c r="AN34" s="399" t="b">
        <v>0</v>
      </c>
      <c r="AO34" s="399" t="b">
        <v>0</v>
      </c>
      <c r="AP34" s="399" t="s">
        <v>649</v>
      </c>
      <c r="AQ34" s="399">
        <v>0</v>
      </c>
      <c r="AR34" s="399" t="b">
        <v>1</v>
      </c>
    </row>
    <row r="35" spans="4:44">
      <c r="D35" s="396"/>
      <c r="I35" s="399" t="str">
        <f t="shared" si="0"/>
        <v/>
      </c>
      <c r="J35" s="399" t="str">
        <f t="shared" si="1"/>
        <v/>
      </c>
      <c r="K35" s="405"/>
      <c r="L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399" t="b">
        <v>1</v>
      </c>
      <c r="AN35" s="399" t="b">
        <v>0</v>
      </c>
      <c r="AO35" s="399" t="b">
        <v>0</v>
      </c>
      <c r="AP35" s="399" t="s">
        <v>649</v>
      </c>
      <c r="AQ35" s="399">
        <v>0</v>
      </c>
      <c r="AR35" s="399" t="b">
        <v>1</v>
      </c>
    </row>
    <row r="36" spans="4:44">
      <c r="D36" s="396"/>
      <c r="I36" s="399" t="str">
        <f t="shared" si="0"/>
        <v/>
      </c>
      <c r="J36" s="399" t="str">
        <f t="shared" si="1"/>
        <v/>
      </c>
      <c r="K36" s="405"/>
      <c r="L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399" t="b">
        <v>1</v>
      </c>
      <c r="AN36" s="399" t="b">
        <v>0</v>
      </c>
      <c r="AO36" s="399" t="b">
        <v>0</v>
      </c>
      <c r="AP36" s="399" t="s">
        <v>649</v>
      </c>
      <c r="AQ36" s="399">
        <v>0</v>
      </c>
      <c r="AR36" s="399" t="b">
        <v>1</v>
      </c>
    </row>
    <row r="37" spans="4:44">
      <c r="D37" s="396"/>
      <c r="I37" s="399" t="str">
        <f t="shared" si="0"/>
        <v/>
      </c>
      <c r="J37" s="399" t="str">
        <f t="shared" si="1"/>
        <v/>
      </c>
      <c r="K37" s="405"/>
      <c r="L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399" t="b">
        <v>1</v>
      </c>
      <c r="AN37" s="399" t="b">
        <v>0</v>
      </c>
      <c r="AO37" s="399" t="b">
        <v>0</v>
      </c>
      <c r="AP37" s="399" t="s">
        <v>649</v>
      </c>
      <c r="AQ37" s="399">
        <v>0</v>
      </c>
      <c r="AR37" s="399" t="b">
        <v>1</v>
      </c>
    </row>
    <row r="38" spans="4:44">
      <c r="D38" s="396"/>
      <c r="I38" s="399" t="str">
        <f t="shared" si="0"/>
        <v/>
      </c>
      <c r="J38" s="399" t="str">
        <f t="shared" si="1"/>
        <v/>
      </c>
      <c r="K38" s="405"/>
      <c r="L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399" t="b">
        <v>1</v>
      </c>
      <c r="AN38" s="399" t="b">
        <v>0</v>
      </c>
      <c r="AO38" s="399" t="b">
        <v>0</v>
      </c>
      <c r="AP38" s="399" t="s">
        <v>649</v>
      </c>
      <c r="AQ38" s="399">
        <v>0</v>
      </c>
      <c r="AR38" s="399" t="b">
        <v>1</v>
      </c>
    </row>
    <row r="39" spans="4:44">
      <c r="D39" s="396"/>
      <c r="I39" s="399" t="str">
        <f t="shared" si="0"/>
        <v/>
      </c>
      <c r="J39" s="399" t="str">
        <f t="shared" si="1"/>
        <v/>
      </c>
      <c r="K39" s="405"/>
      <c r="L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399" t="b">
        <v>1</v>
      </c>
      <c r="AN39" s="399" t="b">
        <v>0</v>
      </c>
      <c r="AO39" s="399" t="b">
        <v>0</v>
      </c>
      <c r="AP39" s="399" t="s">
        <v>649</v>
      </c>
      <c r="AQ39" s="399">
        <v>0</v>
      </c>
      <c r="AR39" s="399" t="b">
        <v>1</v>
      </c>
    </row>
    <row r="40" spans="4:44">
      <c r="D40" s="396"/>
      <c r="G40" s="413"/>
      <c r="I40" s="399" t="str">
        <f t="shared" si="0"/>
        <v/>
      </c>
      <c r="J40" s="399" t="str">
        <f t="shared" si="1"/>
        <v/>
      </c>
      <c r="K40" s="405"/>
      <c r="L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399" t="b">
        <v>1</v>
      </c>
      <c r="AN40" s="399" t="b">
        <v>0</v>
      </c>
      <c r="AO40" s="399" t="b">
        <v>0</v>
      </c>
      <c r="AP40" s="399" t="s">
        <v>649</v>
      </c>
      <c r="AQ40" s="399">
        <v>0</v>
      </c>
      <c r="AR40" s="399" t="b">
        <v>1</v>
      </c>
    </row>
    <row r="41" spans="4:44">
      <c r="D41" s="396"/>
      <c r="G41" s="413"/>
      <c r="I41" s="399" t="str">
        <f t="shared" si="0"/>
        <v/>
      </c>
      <c r="J41" s="399" t="str">
        <f t="shared" si="1"/>
        <v/>
      </c>
      <c r="K41" s="405"/>
      <c r="L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399" t="b">
        <v>1</v>
      </c>
      <c r="AN41" s="399" t="b">
        <v>0</v>
      </c>
      <c r="AO41" s="399" t="b">
        <v>0</v>
      </c>
      <c r="AP41" s="399" t="s">
        <v>649</v>
      </c>
      <c r="AQ41" s="399">
        <v>0</v>
      </c>
      <c r="AR41" s="399" t="b">
        <v>1</v>
      </c>
    </row>
    <row r="42" spans="4:44">
      <c r="D42" s="396"/>
      <c r="G42" s="413"/>
      <c r="I42" s="399" t="str">
        <f t="shared" si="0"/>
        <v/>
      </c>
      <c r="J42" s="399" t="str">
        <f t="shared" si="1"/>
        <v/>
      </c>
      <c r="K42" s="405"/>
      <c r="L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399" t="b">
        <v>1</v>
      </c>
      <c r="AN42" s="399" t="b">
        <v>0</v>
      </c>
      <c r="AO42" s="399" t="b">
        <v>0</v>
      </c>
      <c r="AP42" s="399" t="s">
        <v>649</v>
      </c>
      <c r="AQ42" s="399">
        <v>0</v>
      </c>
      <c r="AR42" s="399" t="b">
        <v>1</v>
      </c>
    </row>
    <row r="43" spans="4:44">
      <c r="D43" s="396"/>
      <c r="G43" s="413"/>
      <c r="I43" s="399" t="str">
        <f t="shared" si="0"/>
        <v/>
      </c>
      <c r="J43" s="399" t="str">
        <f t="shared" si="1"/>
        <v/>
      </c>
      <c r="K43" s="405"/>
      <c r="L43" s="405"/>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399" t="b">
        <v>1</v>
      </c>
      <c r="AN43" s="399" t="b">
        <v>0</v>
      </c>
      <c r="AO43" s="399" t="b">
        <v>0</v>
      </c>
      <c r="AP43" s="399" t="s">
        <v>649</v>
      </c>
      <c r="AQ43" s="399">
        <v>0</v>
      </c>
      <c r="AR43" s="399" t="b">
        <v>1</v>
      </c>
    </row>
    <row r="44" spans="4:44">
      <c r="D44" s="396"/>
      <c r="G44" s="413"/>
      <c r="I44" s="399" t="str">
        <f t="shared" si="0"/>
        <v/>
      </c>
      <c r="J44" s="399" t="str">
        <f t="shared" si="1"/>
        <v/>
      </c>
      <c r="K44" s="405"/>
      <c r="L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399" t="b">
        <v>1</v>
      </c>
      <c r="AN44" s="399" t="b">
        <v>0</v>
      </c>
      <c r="AO44" s="399" t="b">
        <v>0</v>
      </c>
      <c r="AP44" s="399" t="s">
        <v>649</v>
      </c>
      <c r="AQ44" s="399">
        <v>0</v>
      </c>
      <c r="AR44" s="399" t="b">
        <v>1</v>
      </c>
    </row>
    <row r="45" spans="4:44">
      <c r="D45" s="396"/>
      <c r="G45" s="413"/>
      <c r="I45" s="399" t="str">
        <f t="shared" si="0"/>
        <v/>
      </c>
      <c r="J45" s="399" t="str">
        <f t="shared" si="1"/>
        <v/>
      </c>
      <c r="K45" s="405"/>
      <c r="L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399" t="b">
        <v>1</v>
      </c>
      <c r="AN45" s="399" t="b">
        <v>0</v>
      </c>
      <c r="AO45" s="399" t="b">
        <v>0</v>
      </c>
      <c r="AP45" s="399" t="s">
        <v>649</v>
      </c>
      <c r="AQ45" s="399">
        <v>0</v>
      </c>
      <c r="AR45" s="399" t="b">
        <v>1</v>
      </c>
    </row>
    <row r="46" spans="4:44">
      <c r="D46" s="396"/>
      <c r="G46" s="413"/>
      <c r="I46" s="399" t="str">
        <f t="shared" si="0"/>
        <v/>
      </c>
      <c r="J46" s="399" t="str">
        <f t="shared" si="1"/>
        <v/>
      </c>
      <c r="K46" s="405"/>
      <c r="L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399" t="b">
        <v>1</v>
      </c>
      <c r="AN46" s="399" t="b">
        <v>0</v>
      </c>
      <c r="AO46" s="399" t="b">
        <v>0</v>
      </c>
      <c r="AP46" s="399" t="s">
        <v>649</v>
      </c>
      <c r="AQ46" s="399">
        <v>0</v>
      </c>
      <c r="AR46" s="399" t="b">
        <v>1</v>
      </c>
    </row>
    <row r="47" spans="4:44">
      <c r="D47" s="396"/>
      <c r="G47" s="413"/>
      <c r="I47" s="399" t="str">
        <f t="shared" si="0"/>
        <v/>
      </c>
      <c r="J47" s="399" t="str">
        <f t="shared" si="1"/>
        <v/>
      </c>
      <c r="K47" s="405"/>
      <c r="L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399" t="b">
        <v>1</v>
      </c>
      <c r="AN47" s="399" t="b">
        <v>0</v>
      </c>
      <c r="AO47" s="399" t="b">
        <v>0</v>
      </c>
      <c r="AP47" s="399" t="s">
        <v>649</v>
      </c>
      <c r="AQ47" s="399">
        <v>0</v>
      </c>
      <c r="AR47" s="399" t="b">
        <v>1</v>
      </c>
    </row>
    <row r="48" spans="4:44">
      <c r="D48" s="396"/>
      <c r="G48" s="413"/>
      <c r="I48" s="399" t="str">
        <f t="shared" si="0"/>
        <v/>
      </c>
      <c r="J48" s="399" t="str">
        <f t="shared" si="1"/>
        <v/>
      </c>
      <c r="K48" s="405"/>
      <c r="L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399" t="b">
        <v>1</v>
      </c>
      <c r="AN48" s="399" t="b">
        <v>0</v>
      </c>
      <c r="AO48" s="399" t="b">
        <v>0</v>
      </c>
      <c r="AP48" s="399" t="s">
        <v>649</v>
      </c>
      <c r="AQ48" s="399">
        <v>0</v>
      </c>
      <c r="AR48" s="399" t="b">
        <v>1</v>
      </c>
    </row>
    <row r="49" spans="4:44">
      <c r="D49" s="396"/>
      <c r="G49" s="413"/>
      <c r="I49" s="399" t="str">
        <f t="shared" si="0"/>
        <v/>
      </c>
      <c r="J49" s="399" t="str">
        <f t="shared" si="1"/>
        <v/>
      </c>
      <c r="K49" s="405"/>
      <c r="L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399" t="b">
        <v>1</v>
      </c>
      <c r="AN49" s="399" t="b">
        <v>0</v>
      </c>
      <c r="AO49" s="399" t="b">
        <v>0</v>
      </c>
      <c r="AP49" s="399" t="s">
        <v>649</v>
      </c>
      <c r="AQ49" s="399">
        <v>0</v>
      </c>
      <c r="AR49" s="399" t="b">
        <v>1</v>
      </c>
    </row>
    <row r="50" spans="4:44">
      <c r="D50" s="396"/>
      <c r="G50" s="413"/>
      <c r="I50" s="399" t="str">
        <f t="shared" si="0"/>
        <v/>
      </c>
      <c r="J50" s="399" t="str">
        <f t="shared" si="1"/>
        <v/>
      </c>
      <c r="K50" s="405"/>
      <c r="L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399" t="b">
        <v>1</v>
      </c>
      <c r="AN50" s="399" t="b">
        <v>0</v>
      </c>
      <c r="AO50" s="399" t="b">
        <v>0</v>
      </c>
      <c r="AP50" s="399" t="s">
        <v>649</v>
      </c>
      <c r="AQ50" s="399">
        <v>0</v>
      </c>
      <c r="AR50" s="399" t="b">
        <v>1</v>
      </c>
    </row>
    <row r="51" spans="4:44">
      <c r="D51" s="396"/>
      <c r="I51" s="399" t="str">
        <f t="shared" si="0"/>
        <v/>
      </c>
      <c r="J51" s="399" t="str">
        <f t="shared" si="1"/>
        <v/>
      </c>
      <c r="K51" s="405"/>
      <c r="L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399" t="b">
        <v>1</v>
      </c>
      <c r="AN51" s="399" t="b">
        <v>0</v>
      </c>
      <c r="AO51" s="399" t="b">
        <v>0</v>
      </c>
      <c r="AP51" s="399" t="s">
        <v>649</v>
      </c>
      <c r="AQ51" s="399">
        <v>0</v>
      </c>
      <c r="AR51" s="399" t="b">
        <v>1</v>
      </c>
    </row>
    <row r="52" spans="4:44">
      <c r="D52" s="396"/>
      <c r="I52" s="399" t="str">
        <f t="shared" si="0"/>
        <v/>
      </c>
      <c r="J52" s="399" t="str">
        <f t="shared" si="1"/>
        <v/>
      </c>
      <c r="K52" s="405"/>
      <c r="L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399" t="b">
        <v>1</v>
      </c>
      <c r="AN52" s="399" t="b">
        <v>0</v>
      </c>
      <c r="AO52" s="399" t="b">
        <v>0</v>
      </c>
      <c r="AP52" s="399" t="s">
        <v>649</v>
      </c>
      <c r="AQ52" s="399">
        <v>0</v>
      </c>
      <c r="AR52" s="399" t="b">
        <v>1</v>
      </c>
    </row>
    <row r="53" spans="4:44">
      <c r="D53" s="396"/>
      <c r="I53" s="399" t="str">
        <f t="shared" si="0"/>
        <v/>
      </c>
      <c r="J53" s="399" t="str">
        <f t="shared" si="1"/>
        <v/>
      </c>
      <c r="K53" s="405"/>
      <c r="L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399" t="b">
        <v>1</v>
      </c>
      <c r="AN53" s="399" t="b">
        <v>0</v>
      </c>
      <c r="AO53" s="399" t="b">
        <v>0</v>
      </c>
      <c r="AP53" s="399" t="s">
        <v>649</v>
      </c>
      <c r="AQ53" s="399">
        <v>0</v>
      </c>
      <c r="AR53" s="399" t="b">
        <v>1</v>
      </c>
    </row>
    <row r="54" spans="4:44">
      <c r="D54" s="396"/>
      <c r="I54" s="399" t="str">
        <f t="shared" si="0"/>
        <v/>
      </c>
      <c r="J54" s="399" t="str">
        <f t="shared" si="1"/>
        <v/>
      </c>
      <c r="K54" s="405"/>
      <c r="L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5"/>
      <c r="AL54" s="405"/>
      <c r="AM54" s="399" t="b">
        <v>1</v>
      </c>
      <c r="AN54" s="399" t="b">
        <v>0</v>
      </c>
      <c r="AO54" s="399" t="b">
        <v>0</v>
      </c>
      <c r="AP54" s="399" t="s">
        <v>649</v>
      </c>
      <c r="AQ54" s="399">
        <v>0</v>
      </c>
      <c r="AR54" s="399" t="b">
        <v>1</v>
      </c>
    </row>
    <row r="55" spans="4:44">
      <c r="D55" s="396"/>
      <c r="I55" s="399" t="str">
        <f t="shared" si="0"/>
        <v/>
      </c>
      <c r="J55" s="399" t="str">
        <f t="shared" si="1"/>
        <v/>
      </c>
      <c r="K55" s="405"/>
      <c r="L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399" t="b">
        <v>1</v>
      </c>
      <c r="AN55" s="399" t="b">
        <v>0</v>
      </c>
      <c r="AO55" s="399" t="b">
        <v>0</v>
      </c>
      <c r="AP55" s="399" t="s">
        <v>649</v>
      </c>
      <c r="AQ55" s="399">
        <v>0</v>
      </c>
      <c r="AR55" s="399" t="b">
        <v>1</v>
      </c>
    </row>
    <row r="56" spans="4:44">
      <c r="D56" s="396"/>
      <c r="I56" s="399" t="str">
        <f t="shared" si="0"/>
        <v/>
      </c>
      <c r="J56" s="399" t="str">
        <f t="shared" si="1"/>
        <v/>
      </c>
      <c r="K56" s="405"/>
      <c r="L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399" t="b">
        <v>1</v>
      </c>
      <c r="AN56" s="399" t="b">
        <v>0</v>
      </c>
      <c r="AO56" s="399" t="b">
        <v>0</v>
      </c>
      <c r="AP56" s="399" t="s">
        <v>649</v>
      </c>
      <c r="AQ56" s="399">
        <v>0</v>
      </c>
      <c r="AR56" s="399" t="b">
        <v>1</v>
      </c>
    </row>
    <row r="57" spans="4:44">
      <c r="D57" s="396"/>
      <c r="I57" s="399" t="str">
        <f t="shared" si="0"/>
        <v/>
      </c>
      <c r="J57" s="399" t="str">
        <f t="shared" si="1"/>
        <v/>
      </c>
      <c r="K57" s="405"/>
      <c r="L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399" t="b">
        <v>1</v>
      </c>
      <c r="AN57" s="399" t="b">
        <v>0</v>
      </c>
      <c r="AO57" s="399" t="b">
        <v>0</v>
      </c>
      <c r="AP57" s="399" t="s">
        <v>649</v>
      </c>
      <c r="AQ57" s="399">
        <v>0</v>
      </c>
      <c r="AR57" s="399" t="b">
        <v>1</v>
      </c>
    </row>
    <row r="58" spans="4:44">
      <c r="D58" s="396"/>
      <c r="I58" s="399" t="str">
        <f t="shared" si="0"/>
        <v/>
      </c>
      <c r="J58" s="399" t="str">
        <f t="shared" si="1"/>
        <v/>
      </c>
      <c r="K58" s="405"/>
      <c r="L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399" t="b">
        <v>1</v>
      </c>
      <c r="AN58" s="399" t="b">
        <v>0</v>
      </c>
      <c r="AO58" s="399" t="b">
        <v>0</v>
      </c>
      <c r="AP58" s="399" t="s">
        <v>649</v>
      </c>
      <c r="AQ58" s="399">
        <v>0</v>
      </c>
      <c r="AR58" s="399" t="b">
        <v>1</v>
      </c>
    </row>
    <row r="59" spans="4:44">
      <c r="D59" s="396"/>
      <c r="I59" s="399" t="str">
        <f t="shared" si="0"/>
        <v/>
      </c>
      <c r="J59" s="399" t="str">
        <f t="shared" si="1"/>
        <v/>
      </c>
      <c r="K59" s="405"/>
      <c r="L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399" t="b">
        <v>1</v>
      </c>
      <c r="AN59" s="399" t="b">
        <v>0</v>
      </c>
      <c r="AO59" s="399" t="b">
        <v>0</v>
      </c>
      <c r="AP59" s="399" t="s">
        <v>649</v>
      </c>
      <c r="AQ59" s="399">
        <v>0</v>
      </c>
      <c r="AR59" s="399" t="b">
        <v>1</v>
      </c>
    </row>
    <row r="60" spans="4:44">
      <c r="D60" s="396"/>
      <c r="I60" s="399" t="str">
        <f t="shared" si="0"/>
        <v/>
      </c>
      <c r="J60" s="399" t="str">
        <f t="shared" si="1"/>
        <v/>
      </c>
      <c r="K60" s="405"/>
      <c r="L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399" t="b">
        <v>1</v>
      </c>
      <c r="AN60" s="399" t="b">
        <v>0</v>
      </c>
      <c r="AO60" s="399" t="b">
        <v>0</v>
      </c>
      <c r="AP60" s="399" t="s">
        <v>649</v>
      </c>
      <c r="AQ60" s="399">
        <v>0</v>
      </c>
      <c r="AR60" s="399" t="b">
        <v>1</v>
      </c>
    </row>
    <row r="61" spans="4:44">
      <c r="D61" s="396"/>
      <c r="I61" s="399" t="str">
        <f t="shared" si="0"/>
        <v/>
      </c>
      <c r="J61" s="399" t="str">
        <f t="shared" si="1"/>
        <v/>
      </c>
      <c r="K61" s="405"/>
      <c r="L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399" t="b">
        <v>1</v>
      </c>
      <c r="AN61" s="399" t="b">
        <v>0</v>
      </c>
      <c r="AO61" s="399" t="b">
        <v>0</v>
      </c>
      <c r="AP61" s="399" t="s">
        <v>649</v>
      </c>
      <c r="AQ61" s="399">
        <v>0</v>
      </c>
      <c r="AR61" s="399" t="b">
        <v>1</v>
      </c>
    </row>
    <row r="62" spans="4:44">
      <c r="D62" s="396"/>
      <c r="I62" s="399" t="str">
        <f t="shared" si="0"/>
        <v/>
      </c>
      <c r="J62" s="399" t="str">
        <f t="shared" si="1"/>
        <v/>
      </c>
      <c r="K62" s="405"/>
      <c r="L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399" t="b">
        <v>1</v>
      </c>
      <c r="AN62" s="399" t="b">
        <v>0</v>
      </c>
      <c r="AO62" s="399" t="b">
        <v>0</v>
      </c>
      <c r="AP62" s="399" t="s">
        <v>649</v>
      </c>
      <c r="AQ62" s="399">
        <v>0</v>
      </c>
      <c r="AR62" s="399" t="b">
        <v>1</v>
      </c>
    </row>
    <row r="63" spans="4:44">
      <c r="D63" s="396"/>
      <c r="I63" s="399" t="str">
        <f t="shared" si="0"/>
        <v/>
      </c>
      <c r="J63" s="399" t="str">
        <f t="shared" si="1"/>
        <v/>
      </c>
      <c r="K63" s="405"/>
      <c r="L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399" t="b">
        <v>1</v>
      </c>
      <c r="AN63" s="399" t="b">
        <v>0</v>
      </c>
      <c r="AO63" s="399" t="b">
        <v>0</v>
      </c>
      <c r="AP63" s="399" t="s">
        <v>649</v>
      </c>
      <c r="AQ63" s="399">
        <v>0</v>
      </c>
      <c r="AR63" s="399" t="b">
        <v>1</v>
      </c>
    </row>
    <row r="64" spans="4:44">
      <c r="D64" s="396"/>
      <c r="I64" s="399" t="str">
        <f t="shared" si="0"/>
        <v/>
      </c>
      <c r="J64" s="399" t="str">
        <f t="shared" si="1"/>
        <v/>
      </c>
      <c r="K64" s="405"/>
      <c r="L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399" t="b">
        <v>1</v>
      </c>
      <c r="AN64" s="399" t="b">
        <v>0</v>
      </c>
      <c r="AO64" s="399" t="b">
        <v>0</v>
      </c>
      <c r="AP64" s="399" t="s">
        <v>649</v>
      </c>
      <c r="AQ64" s="399">
        <v>0</v>
      </c>
      <c r="AR64" s="399" t="b">
        <v>1</v>
      </c>
    </row>
    <row r="65" spans="4:44">
      <c r="D65" s="396"/>
      <c r="I65" s="399" t="str">
        <f t="shared" si="0"/>
        <v/>
      </c>
      <c r="J65" s="399" t="str">
        <f t="shared" si="1"/>
        <v/>
      </c>
      <c r="K65" s="405"/>
      <c r="L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399" t="b">
        <v>1</v>
      </c>
      <c r="AN65" s="399" t="b">
        <v>0</v>
      </c>
      <c r="AO65" s="399" t="b">
        <v>0</v>
      </c>
      <c r="AP65" s="399" t="s">
        <v>649</v>
      </c>
      <c r="AQ65" s="399">
        <v>0</v>
      </c>
      <c r="AR65" s="399" t="b">
        <v>1</v>
      </c>
    </row>
    <row r="66" spans="4:44">
      <c r="D66" s="396"/>
      <c r="I66" s="399" t="str">
        <f t="shared" si="0"/>
        <v/>
      </c>
      <c r="J66" s="399" t="str">
        <f t="shared" si="1"/>
        <v/>
      </c>
      <c r="K66" s="405"/>
      <c r="L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399" t="b">
        <v>1</v>
      </c>
      <c r="AN66" s="399" t="b">
        <v>0</v>
      </c>
      <c r="AO66" s="399" t="b">
        <v>0</v>
      </c>
      <c r="AP66" s="399" t="s">
        <v>649</v>
      </c>
      <c r="AQ66" s="399">
        <v>0</v>
      </c>
      <c r="AR66" s="399" t="b">
        <v>1</v>
      </c>
    </row>
    <row r="67" spans="4:44">
      <c r="D67" s="396"/>
      <c r="I67" s="399" t="str">
        <f t="shared" si="0"/>
        <v/>
      </c>
      <c r="J67" s="399" t="str">
        <f t="shared" si="1"/>
        <v/>
      </c>
      <c r="K67" s="405"/>
      <c r="L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399" t="b">
        <v>1</v>
      </c>
      <c r="AN67" s="399" t="b">
        <v>0</v>
      </c>
      <c r="AO67" s="399" t="b">
        <v>0</v>
      </c>
      <c r="AP67" s="399" t="s">
        <v>649</v>
      </c>
      <c r="AQ67" s="399">
        <v>0</v>
      </c>
      <c r="AR67" s="399" t="b">
        <v>1</v>
      </c>
    </row>
    <row r="68" spans="4:44">
      <c r="D68" s="396"/>
      <c r="I68" s="399" t="str">
        <f t="shared" ref="I68:I131" si="2">LEFT(F68,8)</f>
        <v/>
      </c>
      <c r="J68" s="399" t="str">
        <f t="shared" ref="J68:J131" si="3">RIGHT(F68,4)</f>
        <v/>
      </c>
      <c r="K68" s="405"/>
      <c r="L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399" t="b">
        <v>1</v>
      </c>
      <c r="AN68" s="399" t="b">
        <v>0</v>
      </c>
      <c r="AO68" s="399" t="b">
        <v>0</v>
      </c>
      <c r="AP68" s="399" t="s">
        <v>649</v>
      </c>
      <c r="AQ68" s="399">
        <v>0</v>
      </c>
      <c r="AR68" s="399" t="b">
        <v>1</v>
      </c>
    </row>
    <row r="69" spans="4:44">
      <c r="D69" s="396"/>
      <c r="I69" s="399" t="str">
        <f t="shared" si="2"/>
        <v/>
      </c>
      <c r="J69" s="399" t="str">
        <f t="shared" si="3"/>
        <v/>
      </c>
      <c r="K69" s="405"/>
      <c r="L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399" t="b">
        <v>1</v>
      </c>
      <c r="AN69" s="399" t="b">
        <v>0</v>
      </c>
      <c r="AO69" s="399" t="b">
        <v>0</v>
      </c>
      <c r="AP69" s="399" t="s">
        <v>649</v>
      </c>
      <c r="AQ69" s="399">
        <v>0</v>
      </c>
      <c r="AR69" s="399" t="b">
        <v>1</v>
      </c>
    </row>
    <row r="70" spans="4:44">
      <c r="D70" s="396"/>
      <c r="I70" s="399" t="str">
        <f t="shared" si="2"/>
        <v/>
      </c>
      <c r="J70" s="399" t="str">
        <f t="shared" si="3"/>
        <v/>
      </c>
      <c r="K70" s="405"/>
      <c r="L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399" t="b">
        <v>1</v>
      </c>
      <c r="AN70" s="399" t="b">
        <v>0</v>
      </c>
      <c r="AO70" s="399" t="b">
        <v>0</v>
      </c>
      <c r="AP70" s="399" t="s">
        <v>649</v>
      </c>
      <c r="AQ70" s="399">
        <v>0</v>
      </c>
      <c r="AR70" s="399" t="b">
        <v>1</v>
      </c>
    </row>
    <row r="71" spans="4:44">
      <c r="D71" s="396"/>
      <c r="I71" s="399" t="str">
        <f t="shared" si="2"/>
        <v/>
      </c>
      <c r="J71" s="399" t="str">
        <f t="shared" si="3"/>
        <v/>
      </c>
      <c r="K71" s="405"/>
      <c r="L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399" t="b">
        <v>1</v>
      </c>
      <c r="AN71" s="399" t="b">
        <v>0</v>
      </c>
      <c r="AO71" s="399" t="b">
        <v>0</v>
      </c>
      <c r="AP71" s="399" t="s">
        <v>649</v>
      </c>
      <c r="AQ71" s="399">
        <v>0</v>
      </c>
      <c r="AR71" s="399" t="b">
        <v>1</v>
      </c>
    </row>
    <row r="72" spans="4:44">
      <c r="D72" s="396"/>
      <c r="I72" s="399" t="str">
        <f t="shared" si="2"/>
        <v/>
      </c>
      <c r="J72" s="399" t="str">
        <f t="shared" si="3"/>
        <v/>
      </c>
      <c r="K72" s="405"/>
      <c r="L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399" t="b">
        <v>1</v>
      </c>
      <c r="AN72" s="399" t="b">
        <v>0</v>
      </c>
      <c r="AO72" s="399" t="b">
        <v>0</v>
      </c>
      <c r="AP72" s="399" t="s">
        <v>649</v>
      </c>
      <c r="AQ72" s="399">
        <v>0</v>
      </c>
      <c r="AR72" s="399" t="b">
        <v>1</v>
      </c>
    </row>
    <row r="73" spans="4:44">
      <c r="D73" s="396"/>
      <c r="I73" s="399" t="str">
        <f t="shared" si="2"/>
        <v/>
      </c>
      <c r="J73" s="399" t="str">
        <f t="shared" si="3"/>
        <v/>
      </c>
      <c r="K73" s="405"/>
      <c r="L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399" t="b">
        <v>1</v>
      </c>
      <c r="AN73" s="399" t="b">
        <v>0</v>
      </c>
      <c r="AO73" s="399" t="b">
        <v>0</v>
      </c>
      <c r="AP73" s="399" t="s">
        <v>649</v>
      </c>
      <c r="AQ73" s="399">
        <v>0</v>
      </c>
      <c r="AR73" s="399" t="b">
        <v>1</v>
      </c>
    </row>
    <row r="74" spans="4:44">
      <c r="D74" s="396"/>
      <c r="I74" s="399" t="str">
        <f t="shared" si="2"/>
        <v/>
      </c>
      <c r="J74" s="399" t="str">
        <f t="shared" si="3"/>
        <v/>
      </c>
      <c r="K74" s="405"/>
      <c r="L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399" t="b">
        <v>1</v>
      </c>
      <c r="AN74" s="399" t="b">
        <v>0</v>
      </c>
      <c r="AO74" s="399" t="b">
        <v>0</v>
      </c>
      <c r="AP74" s="399" t="s">
        <v>649</v>
      </c>
      <c r="AQ74" s="399">
        <v>0</v>
      </c>
      <c r="AR74" s="399" t="b">
        <v>1</v>
      </c>
    </row>
    <row r="75" spans="4:44">
      <c r="D75" s="396"/>
      <c r="I75" s="399" t="str">
        <f t="shared" si="2"/>
        <v/>
      </c>
      <c r="J75" s="399" t="str">
        <f t="shared" si="3"/>
        <v/>
      </c>
      <c r="K75" s="405"/>
      <c r="L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399" t="b">
        <v>1</v>
      </c>
      <c r="AN75" s="399" t="b">
        <v>0</v>
      </c>
      <c r="AO75" s="399" t="b">
        <v>0</v>
      </c>
      <c r="AP75" s="399" t="s">
        <v>649</v>
      </c>
      <c r="AQ75" s="399">
        <v>0</v>
      </c>
      <c r="AR75" s="399" t="b">
        <v>1</v>
      </c>
    </row>
    <row r="76" spans="4:44">
      <c r="D76" s="396"/>
      <c r="I76" s="399" t="str">
        <f t="shared" si="2"/>
        <v/>
      </c>
      <c r="J76" s="399" t="str">
        <f t="shared" si="3"/>
        <v/>
      </c>
      <c r="K76" s="405"/>
      <c r="L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399" t="b">
        <v>1</v>
      </c>
      <c r="AN76" s="399" t="b">
        <v>0</v>
      </c>
      <c r="AO76" s="399" t="b">
        <v>0</v>
      </c>
      <c r="AP76" s="399" t="s">
        <v>649</v>
      </c>
      <c r="AQ76" s="399">
        <v>0</v>
      </c>
      <c r="AR76" s="399" t="b">
        <v>1</v>
      </c>
    </row>
    <row r="77" spans="4:44">
      <c r="D77" s="396"/>
      <c r="I77" s="399" t="str">
        <f t="shared" si="2"/>
        <v/>
      </c>
      <c r="J77" s="399" t="str">
        <f t="shared" si="3"/>
        <v/>
      </c>
      <c r="K77" s="405"/>
      <c r="L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399" t="b">
        <v>1</v>
      </c>
      <c r="AN77" s="399" t="b">
        <v>0</v>
      </c>
      <c r="AO77" s="399" t="b">
        <v>0</v>
      </c>
      <c r="AP77" s="399" t="s">
        <v>649</v>
      </c>
      <c r="AQ77" s="399">
        <v>0</v>
      </c>
      <c r="AR77" s="399" t="b">
        <v>1</v>
      </c>
    </row>
    <row r="78" spans="4:44">
      <c r="D78" s="396"/>
      <c r="I78" s="399" t="str">
        <f t="shared" si="2"/>
        <v/>
      </c>
      <c r="J78" s="399" t="str">
        <f t="shared" si="3"/>
        <v/>
      </c>
      <c r="K78" s="405"/>
      <c r="L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399" t="b">
        <v>1</v>
      </c>
      <c r="AN78" s="399" t="b">
        <v>0</v>
      </c>
      <c r="AO78" s="399" t="b">
        <v>0</v>
      </c>
      <c r="AP78" s="399" t="s">
        <v>649</v>
      </c>
      <c r="AQ78" s="399">
        <v>0</v>
      </c>
      <c r="AR78" s="399" t="b">
        <v>1</v>
      </c>
    </row>
    <row r="79" spans="4:44">
      <c r="D79" s="396"/>
      <c r="I79" s="399" t="str">
        <f t="shared" si="2"/>
        <v/>
      </c>
      <c r="J79" s="399" t="str">
        <f t="shared" si="3"/>
        <v/>
      </c>
      <c r="K79" s="405"/>
      <c r="L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399" t="b">
        <v>1</v>
      </c>
      <c r="AN79" s="399" t="b">
        <v>0</v>
      </c>
      <c r="AO79" s="399" t="b">
        <v>0</v>
      </c>
      <c r="AP79" s="399" t="s">
        <v>649</v>
      </c>
      <c r="AQ79" s="399">
        <v>0</v>
      </c>
      <c r="AR79" s="399" t="b">
        <v>1</v>
      </c>
    </row>
    <row r="80" spans="4:44">
      <c r="D80" s="396"/>
      <c r="I80" s="399" t="str">
        <f t="shared" si="2"/>
        <v/>
      </c>
      <c r="J80" s="399" t="str">
        <f t="shared" si="3"/>
        <v/>
      </c>
      <c r="K80" s="405"/>
      <c r="L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399" t="b">
        <v>1</v>
      </c>
      <c r="AN80" s="399" t="b">
        <v>0</v>
      </c>
      <c r="AO80" s="399" t="b">
        <v>0</v>
      </c>
      <c r="AP80" s="399" t="s">
        <v>649</v>
      </c>
      <c r="AQ80" s="399">
        <v>0</v>
      </c>
      <c r="AR80" s="399" t="b">
        <v>1</v>
      </c>
    </row>
    <row r="81" spans="4:44">
      <c r="D81" s="396"/>
      <c r="I81" s="399" t="str">
        <f t="shared" si="2"/>
        <v/>
      </c>
      <c r="J81" s="399" t="str">
        <f t="shared" si="3"/>
        <v/>
      </c>
      <c r="K81" s="405"/>
      <c r="L81" s="405"/>
      <c r="P81" s="405"/>
      <c r="Q81" s="405"/>
      <c r="R81" s="405"/>
      <c r="S81" s="405"/>
      <c r="T81" s="405"/>
      <c r="U81" s="405"/>
      <c r="V81" s="405"/>
      <c r="W81" s="405"/>
      <c r="X81" s="405"/>
      <c r="Y81" s="405"/>
      <c r="Z81" s="405"/>
      <c r="AA81" s="405"/>
      <c r="AB81" s="405"/>
      <c r="AC81" s="405"/>
      <c r="AD81" s="405"/>
      <c r="AE81" s="405"/>
      <c r="AF81" s="405"/>
      <c r="AG81" s="405"/>
      <c r="AH81" s="405"/>
      <c r="AI81" s="405"/>
      <c r="AJ81" s="405"/>
      <c r="AK81" s="405"/>
      <c r="AL81" s="405"/>
      <c r="AM81" s="399" t="b">
        <v>1</v>
      </c>
      <c r="AN81" s="399" t="b">
        <v>0</v>
      </c>
      <c r="AO81" s="399" t="b">
        <v>0</v>
      </c>
      <c r="AP81" s="399" t="s">
        <v>649</v>
      </c>
      <c r="AQ81" s="399">
        <v>0</v>
      </c>
      <c r="AR81" s="399" t="b">
        <v>1</v>
      </c>
    </row>
    <row r="82" spans="4:44">
      <c r="D82" s="396"/>
      <c r="I82" s="399" t="str">
        <f t="shared" si="2"/>
        <v/>
      </c>
      <c r="J82" s="399" t="str">
        <f t="shared" si="3"/>
        <v/>
      </c>
      <c r="K82" s="405"/>
      <c r="L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399" t="b">
        <v>1</v>
      </c>
      <c r="AN82" s="399" t="b">
        <v>0</v>
      </c>
      <c r="AO82" s="399" t="b">
        <v>0</v>
      </c>
      <c r="AP82" s="399" t="s">
        <v>649</v>
      </c>
      <c r="AQ82" s="399">
        <v>0</v>
      </c>
      <c r="AR82" s="399" t="b">
        <v>1</v>
      </c>
    </row>
    <row r="83" spans="4:44">
      <c r="D83" s="396"/>
      <c r="I83" s="399" t="str">
        <f t="shared" si="2"/>
        <v/>
      </c>
      <c r="J83" s="399" t="str">
        <f t="shared" si="3"/>
        <v/>
      </c>
      <c r="K83" s="405"/>
      <c r="L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399" t="b">
        <v>1</v>
      </c>
      <c r="AN83" s="399" t="b">
        <v>0</v>
      </c>
      <c r="AO83" s="399" t="b">
        <v>0</v>
      </c>
      <c r="AP83" s="399" t="s">
        <v>649</v>
      </c>
      <c r="AQ83" s="399">
        <v>0</v>
      </c>
      <c r="AR83" s="399" t="b">
        <v>1</v>
      </c>
    </row>
    <row r="84" spans="4:44">
      <c r="D84" s="396"/>
      <c r="I84" s="399" t="str">
        <f t="shared" si="2"/>
        <v/>
      </c>
      <c r="J84" s="399" t="str">
        <f t="shared" si="3"/>
        <v/>
      </c>
      <c r="K84" s="405"/>
      <c r="L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5"/>
      <c r="AM84" s="399" t="b">
        <v>1</v>
      </c>
      <c r="AN84" s="399" t="b">
        <v>0</v>
      </c>
      <c r="AO84" s="399" t="b">
        <v>0</v>
      </c>
      <c r="AP84" s="399" t="s">
        <v>649</v>
      </c>
      <c r="AQ84" s="399">
        <v>0</v>
      </c>
      <c r="AR84" s="399" t="b">
        <v>1</v>
      </c>
    </row>
    <row r="85" spans="4:44">
      <c r="D85" s="396"/>
      <c r="I85" s="399" t="str">
        <f t="shared" si="2"/>
        <v/>
      </c>
      <c r="J85" s="399" t="str">
        <f t="shared" si="3"/>
        <v/>
      </c>
      <c r="K85" s="405"/>
      <c r="L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399" t="b">
        <v>1</v>
      </c>
      <c r="AN85" s="399" t="b">
        <v>0</v>
      </c>
      <c r="AO85" s="399" t="b">
        <v>0</v>
      </c>
      <c r="AP85" s="399" t="s">
        <v>649</v>
      </c>
      <c r="AQ85" s="399">
        <v>0</v>
      </c>
      <c r="AR85" s="399" t="b">
        <v>1</v>
      </c>
    </row>
    <row r="86" spans="4:44">
      <c r="D86" s="396"/>
      <c r="I86" s="399" t="str">
        <f t="shared" si="2"/>
        <v/>
      </c>
      <c r="J86" s="399" t="str">
        <f t="shared" si="3"/>
        <v/>
      </c>
      <c r="K86" s="405"/>
      <c r="L86" s="405"/>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399" t="b">
        <v>1</v>
      </c>
      <c r="AN86" s="399" t="b">
        <v>0</v>
      </c>
      <c r="AO86" s="399" t="b">
        <v>0</v>
      </c>
      <c r="AP86" s="399" t="s">
        <v>649</v>
      </c>
      <c r="AQ86" s="399">
        <v>0</v>
      </c>
      <c r="AR86" s="399" t="b">
        <v>1</v>
      </c>
    </row>
    <row r="87" spans="4:44">
      <c r="D87" s="396"/>
      <c r="I87" s="399" t="str">
        <f t="shared" si="2"/>
        <v/>
      </c>
      <c r="J87" s="399" t="str">
        <f t="shared" si="3"/>
        <v/>
      </c>
      <c r="K87" s="405"/>
      <c r="L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399" t="b">
        <v>1</v>
      </c>
      <c r="AN87" s="399" t="b">
        <v>0</v>
      </c>
      <c r="AO87" s="399" t="b">
        <v>0</v>
      </c>
      <c r="AP87" s="399" t="s">
        <v>649</v>
      </c>
      <c r="AQ87" s="399">
        <v>0</v>
      </c>
      <c r="AR87" s="399" t="b">
        <v>1</v>
      </c>
    </row>
    <row r="88" spans="4:44">
      <c r="D88" s="396"/>
      <c r="I88" s="399" t="str">
        <f t="shared" si="2"/>
        <v/>
      </c>
      <c r="J88" s="399" t="str">
        <f t="shared" si="3"/>
        <v/>
      </c>
      <c r="K88" s="405"/>
      <c r="L88" s="405"/>
      <c r="P88" s="405"/>
      <c r="Q88" s="405"/>
      <c r="R88" s="405"/>
      <c r="S88" s="405"/>
      <c r="T88" s="405"/>
      <c r="U88" s="405"/>
      <c r="V88" s="405"/>
      <c r="W88" s="405"/>
      <c r="X88" s="405"/>
      <c r="Y88" s="405"/>
      <c r="Z88" s="405"/>
      <c r="AA88" s="405"/>
      <c r="AB88" s="405"/>
      <c r="AC88" s="405"/>
      <c r="AD88" s="405"/>
      <c r="AE88" s="405"/>
      <c r="AF88" s="405"/>
      <c r="AG88" s="405"/>
      <c r="AH88" s="405"/>
      <c r="AI88" s="405"/>
      <c r="AJ88" s="405"/>
      <c r="AK88" s="405"/>
      <c r="AL88" s="405"/>
      <c r="AM88" s="399" t="b">
        <v>1</v>
      </c>
      <c r="AN88" s="399" t="b">
        <v>0</v>
      </c>
      <c r="AO88" s="399" t="b">
        <v>0</v>
      </c>
      <c r="AP88" s="399" t="s">
        <v>649</v>
      </c>
      <c r="AQ88" s="399">
        <v>0</v>
      </c>
      <c r="AR88" s="399" t="b">
        <v>1</v>
      </c>
    </row>
    <row r="89" spans="4:44">
      <c r="D89" s="396"/>
      <c r="I89" s="399" t="str">
        <f t="shared" si="2"/>
        <v/>
      </c>
      <c r="J89" s="399" t="str">
        <f t="shared" si="3"/>
        <v/>
      </c>
      <c r="K89" s="405"/>
      <c r="L89" s="405"/>
      <c r="P89" s="405"/>
      <c r="Q89" s="405"/>
      <c r="R89" s="405"/>
      <c r="S89" s="405"/>
      <c r="T89" s="405"/>
      <c r="U89" s="405"/>
      <c r="V89" s="405"/>
      <c r="W89" s="405"/>
      <c r="X89" s="405"/>
      <c r="Y89" s="405"/>
      <c r="Z89" s="405"/>
      <c r="AA89" s="405"/>
      <c r="AB89" s="405"/>
      <c r="AC89" s="405"/>
      <c r="AD89" s="405"/>
      <c r="AE89" s="405"/>
      <c r="AF89" s="405"/>
      <c r="AG89" s="405"/>
      <c r="AH89" s="405"/>
      <c r="AI89" s="405"/>
      <c r="AJ89" s="405"/>
      <c r="AK89" s="405"/>
      <c r="AL89" s="405"/>
      <c r="AM89" s="399" t="b">
        <v>1</v>
      </c>
      <c r="AN89" s="399" t="b">
        <v>0</v>
      </c>
      <c r="AO89" s="399" t="b">
        <v>0</v>
      </c>
      <c r="AP89" s="399" t="s">
        <v>649</v>
      </c>
      <c r="AQ89" s="399">
        <v>0</v>
      </c>
      <c r="AR89" s="399" t="b">
        <v>1</v>
      </c>
    </row>
    <row r="90" spans="4:44">
      <c r="D90" s="396"/>
      <c r="I90" s="399" t="str">
        <f t="shared" si="2"/>
        <v/>
      </c>
      <c r="J90" s="399" t="str">
        <f t="shared" si="3"/>
        <v/>
      </c>
      <c r="K90" s="405"/>
      <c r="L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5"/>
      <c r="AM90" s="399" t="b">
        <v>1</v>
      </c>
      <c r="AN90" s="399" t="b">
        <v>0</v>
      </c>
      <c r="AO90" s="399" t="b">
        <v>0</v>
      </c>
      <c r="AP90" s="399" t="s">
        <v>649</v>
      </c>
      <c r="AQ90" s="399">
        <v>0</v>
      </c>
      <c r="AR90" s="399" t="b">
        <v>1</v>
      </c>
    </row>
    <row r="91" spans="4:44">
      <c r="D91" s="396"/>
      <c r="I91" s="399" t="str">
        <f t="shared" si="2"/>
        <v/>
      </c>
      <c r="J91" s="399" t="str">
        <f t="shared" si="3"/>
        <v/>
      </c>
      <c r="K91" s="405"/>
      <c r="L91" s="405"/>
      <c r="P91" s="405"/>
      <c r="Q91" s="405"/>
      <c r="R91" s="405"/>
      <c r="S91" s="405"/>
      <c r="T91" s="405"/>
      <c r="U91" s="405"/>
      <c r="V91" s="405"/>
      <c r="W91" s="405"/>
      <c r="X91" s="405"/>
      <c r="Y91" s="405"/>
      <c r="Z91" s="405"/>
      <c r="AA91" s="405"/>
      <c r="AB91" s="405"/>
      <c r="AC91" s="405"/>
      <c r="AD91" s="405"/>
      <c r="AE91" s="405"/>
      <c r="AF91" s="405"/>
      <c r="AG91" s="405"/>
      <c r="AH91" s="405"/>
      <c r="AI91" s="405"/>
      <c r="AJ91" s="405"/>
      <c r="AK91" s="405"/>
      <c r="AL91" s="405"/>
      <c r="AM91" s="399" t="b">
        <v>1</v>
      </c>
      <c r="AN91" s="399" t="b">
        <v>0</v>
      </c>
      <c r="AO91" s="399" t="b">
        <v>0</v>
      </c>
      <c r="AP91" s="399" t="s">
        <v>649</v>
      </c>
      <c r="AQ91" s="399">
        <v>0</v>
      </c>
      <c r="AR91" s="399" t="b">
        <v>1</v>
      </c>
    </row>
    <row r="92" spans="4:44">
      <c r="D92" s="396"/>
      <c r="I92" s="399" t="str">
        <f t="shared" si="2"/>
        <v/>
      </c>
      <c r="J92" s="399" t="str">
        <f t="shared" si="3"/>
        <v/>
      </c>
      <c r="K92" s="405"/>
      <c r="L92" s="405"/>
      <c r="P92" s="405"/>
      <c r="Q92" s="405"/>
      <c r="R92" s="405"/>
      <c r="S92" s="405"/>
      <c r="T92" s="405"/>
      <c r="U92" s="405"/>
      <c r="V92" s="405"/>
      <c r="W92" s="405"/>
      <c r="X92" s="405"/>
      <c r="Y92" s="405"/>
      <c r="Z92" s="405"/>
      <c r="AA92" s="405"/>
      <c r="AB92" s="405"/>
      <c r="AC92" s="405"/>
      <c r="AD92" s="405"/>
      <c r="AE92" s="405"/>
      <c r="AF92" s="405"/>
      <c r="AG92" s="405"/>
      <c r="AH92" s="405"/>
      <c r="AI92" s="405"/>
      <c r="AJ92" s="405"/>
      <c r="AK92" s="405"/>
      <c r="AL92" s="405"/>
      <c r="AM92" s="399" t="b">
        <v>1</v>
      </c>
      <c r="AN92" s="399" t="b">
        <v>0</v>
      </c>
      <c r="AO92" s="399" t="b">
        <v>0</v>
      </c>
      <c r="AP92" s="399" t="s">
        <v>649</v>
      </c>
      <c r="AQ92" s="399">
        <v>0</v>
      </c>
      <c r="AR92" s="399" t="b">
        <v>1</v>
      </c>
    </row>
    <row r="93" spans="4:44">
      <c r="D93" s="396"/>
      <c r="F93" s="415"/>
      <c r="G93" s="415"/>
      <c r="I93" s="399" t="str">
        <f t="shared" si="2"/>
        <v/>
      </c>
      <c r="J93" s="399" t="str">
        <f t="shared" si="3"/>
        <v/>
      </c>
      <c r="K93" s="405"/>
      <c r="L93" s="405"/>
      <c r="P93" s="405"/>
      <c r="Q93" s="405"/>
      <c r="R93" s="405"/>
      <c r="S93" s="405"/>
      <c r="T93" s="405"/>
      <c r="U93" s="405"/>
      <c r="V93" s="405"/>
      <c r="W93" s="405"/>
      <c r="X93" s="405"/>
      <c r="Y93" s="405"/>
      <c r="Z93" s="405"/>
      <c r="AA93" s="405"/>
      <c r="AB93" s="405"/>
      <c r="AC93" s="405"/>
      <c r="AD93" s="405"/>
      <c r="AE93" s="405"/>
      <c r="AF93" s="405"/>
      <c r="AG93" s="405"/>
      <c r="AH93" s="405"/>
      <c r="AI93" s="405"/>
      <c r="AJ93" s="405"/>
      <c r="AK93" s="405"/>
      <c r="AL93" s="405"/>
      <c r="AM93" s="399" t="b">
        <v>1</v>
      </c>
      <c r="AN93" s="399" t="b">
        <v>0</v>
      </c>
      <c r="AO93" s="399" t="b">
        <v>0</v>
      </c>
      <c r="AP93" s="399" t="s">
        <v>649</v>
      </c>
      <c r="AQ93" s="399">
        <v>0</v>
      </c>
      <c r="AR93" s="399" t="b">
        <v>1</v>
      </c>
    </row>
    <row r="94" spans="4:44">
      <c r="D94" s="396"/>
      <c r="I94" s="399" t="str">
        <f t="shared" si="2"/>
        <v/>
      </c>
      <c r="J94" s="399" t="str">
        <f t="shared" si="3"/>
        <v/>
      </c>
      <c r="K94" s="405"/>
      <c r="L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399" t="b">
        <v>1</v>
      </c>
      <c r="AN94" s="399" t="b">
        <v>0</v>
      </c>
      <c r="AO94" s="399" t="b">
        <v>0</v>
      </c>
      <c r="AP94" s="399" t="s">
        <v>649</v>
      </c>
      <c r="AQ94" s="399">
        <v>0</v>
      </c>
      <c r="AR94" s="399" t="b">
        <v>1</v>
      </c>
    </row>
    <row r="95" spans="4:44">
      <c r="D95" s="396"/>
      <c r="I95" s="399" t="str">
        <f t="shared" si="2"/>
        <v/>
      </c>
      <c r="J95" s="399" t="str">
        <f t="shared" si="3"/>
        <v/>
      </c>
      <c r="K95" s="405"/>
      <c r="L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5"/>
      <c r="AM95" s="399" t="b">
        <v>1</v>
      </c>
      <c r="AN95" s="399" t="b">
        <v>0</v>
      </c>
      <c r="AO95" s="399" t="b">
        <v>0</v>
      </c>
      <c r="AP95" s="399" t="s">
        <v>649</v>
      </c>
      <c r="AQ95" s="399">
        <v>0</v>
      </c>
      <c r="AR95" s="399" t="b">
        <v>1</v>
      </c>
    </row>
    <row r="96" spans="4:44">
      <c r="D96" s="396"/>
      <c r="I96" s="399" t="str">
        <f t="shared" si="2"/>
        <v/>
      </c>
      <c r="J96" s="399" t="str">
        <f t="shared" si="3"/>
        <v/>
      </c>
      <c r="K96" s="405"/>
      <c r="L96" s="405"/>
      <c r="P96" s="405"/>
      <c r="Q96" s="405"/>
      <c r="R96" s="405"/>
      <c r="S96" s="405"/>
      <c r="T96" s="405"/>
      <c r="U96" s="405"/>
      <c r="V96" s="405"/>
      <c r="W96" s="405"/>
      <c r="X96" s="405"/>
      <c r="Y96" s="405"/>
      <c r="Z96" s="405"/>
      <c r="AA96" s="405"/>
      <c r="AB96" s="405"/>
      <c r="AC96" s="405"/>
      <c r="AD96" s="405"/>
      <c r="AE96" s="405"/>
      <c r="AF96" s="405"/>
      <c r="AG96" s="405"/>
      <c r="AH96" s="405"/>
      <c r="AI96" s="405"/>
      <c r="AJ96" s="405"/>
      <c r="AK96" s="405"/>
      <c r="AL96" s="405"/>
      <c r="AM96" s="399" t="b">
        <v>1</v>
      </c>
      <c r="AN96" s="399" t="b">
        <v>0</v>
      </c>
      <c r="AO96" s="399" t="b">
        <v>0</v>
      </c>
      <c r="AP96" s="399" t="s">
        <v>649</v>
      </c>
      <c r="AQ96" s="399">
        <v>0</v>
      </c>
      <c r="AR96" s="399" t="b">
        <v>1</v>
      </c>
    </row>
    <row r="97" spans="4:44">
      <c r="D97" s="396"/>
      <c r="I97" s="399" t="str">
        <f t="shared" si="2"/>
        <v/>
      </c>
      <c r="J97" s="399" t="str">
        <f t="shared" si="3"/>
        <v/>
      </c>
      <c r="K97" s="405"/>
      <c r="L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5"/>
      <c r="AM97" s="399" t="b">
        <v>1</v>
      </c>
      <c r="AN97" s="399" t="b">
        <v>0</v>
      </c>
      <c r="AO97" s="399" t="b">
        <v>0</v>
      </c>
      <c r="AP97" s="399" t="s">
        <v>649</v>
      </c>
      <c r="AQ97" s="399">
        <v>0</v>
      </c>
      <c r="AR97" s="399" t="b">
        <v>1</v>
      </c>
    </row>
    <row r="98" spans="4:44">
      <c r="D98" s="396"/>
      <c r="I98" s="399" t="str">
        <f t="shared" si="2"/>
        <v/>
      </c>
      <c r="J98" s="399" t="str">
        <f t="shared" si="3"/>
        <v/>
      </c>
      <c r="K98" s="405"/>
      <c r="L98" s="405"/>
      <c r="P98" s="405"/>
      <c r="Q98" s="405"/>
      <c r="R98" s="405"/>
      <c r="S98" s="405"/>
      <c r="T98" s="405"/>
      <c r="U98" s="405"/>
      <c r="V98" s="405"/>
      <c r="W98" s="405"/>
      <c r="X98" s="405"/>
      <c r="Y98" s="405"/>
      <c r="Z98" s="405"/>
      <c r="AA98" s="405"/>
      <c r="AB98" s="405"/>
      <c r="AC98" s="405"/>
      <c r="AD98" s="405"/>
      <c r="AE98" s="405"/>
      <c r="AF98" s="405"/>
      <c r="AG98" s="405"/>
      <c r="AH98" s="405"/>
      <c r="AI98" s="405"/>
      <c r="AJ98" s="405"/>
      <c r="AK98" s="405"/>
      <c r="AL98" s="405"/>
      <c r="AM98" s="399" t="b">
        <v>1</v>
      </c>
      <c r="AN98" s="399" t="b">
        <v>0</v>
      </c>
      <c r="AO98" s="399" t="b">
        <v>0</v>
      </c>
      <c r="AP98" s="399" t="s">
        <v>649</v>
      </c>
      <c r="AQ98" s="399">
        <v>0</v>
      </c>
      <c r="AR98" s="399" t="b">
        <v>1</v>
      </c>
    </row>
    <row r="99" spans="4:44">
      <c r="D99" s="396"/>
      <c r="I99" s="399" t="str">
        <f t="shared" si="2"/>
        <v/>
      </c>
      <c r="J99" s="399" t="str">
        <f t="shared" si="3"/>
        <v/>
      </c>
      <c r="K99" s="405"/>
      <c r="L99" s="405"/>
      <c r="P99" s="405"/>
      <c r="Q99" s="405"/>
      <c r="R99" s="405"/>
      <c r="S99" s="405"/>
      <c r="T99" s="405"/>
      <c r="U99" s="405"/>
      <c r="V99" s="405"/>
      <c r="W99" s="405"/>
      <c r="X99" s="405"/>
      <c r="Y99" s="405"/>
      <c r="Z99" s="405"/>
      <c r="AA99" s="405"/>
      <c r="AB99" s="405"/>
      <c r="AC99" s="405"/>
      <c r="AD99" s="405"/>
      <c r="AE99" s="405"/>
      <c r="AF99" s="405"/>
      <c r="AG99" s="405"/>
      <c r="AH99" s="405"/>
      <c r="AI99" s="405"/>
      <c r="AJ99" s="405"/>
      <c r="AK99" s="405"/>
      <c r="AL99" s="405"/>
      <c r="AM99" s="399" t="b">
        <v>1</v>
      </c>
      <c r="AN99" s="399" t="b">
        <v>0</v>
      </c>
      <c r="AO99" s="399" t="b">
        <v>0</v>
      </c>
      <c r="AP99" s="399" t="s">
        <v>649</v>
      </c>
      <c r="AQ99" s="399">
        <v>0</v>
      </c>
      <c r="AR99" s="399" t="b">
        <v>1</v>
      </c>
    </row>
    <row r="100" spans="4:44">
      <c r="D100" s="396"/>
      <c r="I100" s="399" t="str">
        <f t="shared" si="2"/>
        <v/>
      </c>
      <c r="J100" s="399" t="str">
        <f t="shared" si="3"/>
        <v/>
      </c>
      <c r="K100" s="405"/>
      <c r="L100" s="405"/>
      <c r="P100" s="405"/>
      <c r="Q100" s="405"/>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405"/>
      <c r="AM100" s="399" t="b">
        <v>1</v>
      </c>
      <c r="AN100" s="399" t="b">
        <v>0</v>
      </c>
      <c r="AO100" s="399" t="b">
        <v>0</v>
      </c>
      <c r="AP100" s="399" t="s">
        <v>649</v>
      </c>
      <c r="AQ100" s="399">
        <v>0</v>
      </c>
      <c r="AR100" s="399" t="b">
        <v>1</v>
      </c>
    </row>
    <row r="101" spans="4:44">
      <c r="D101" s="396"/>
      <c r="I101" s="399" t="str">
        <f t="shared" si="2"/>
        <v/>
      </c>
      <c r="J101" s="399" t="str">
        <f t="shared" si="3"/>
        <v/>
      </c>
      <c r="K101" s="405"/>
      <c r="L101" s="405"/>
      <c r="P101" s="405"/>
      <c r="Q101" s="405"/>
      <c r="R101" s="405"/>
      <c r="S101" s="405"/>
      <c r="T101" s="405"/>
      <c r="U101" s="405"/>
      <c r="V101" s="405"/>
      <c r="W101" s="405"/>
      <c r="X101" s="405"/>
      <c r="Y101" s="405"/>
      <c r="Z101" s="405"/>
      <c r="AA101" s="405"/>
      <c r="AB101" s="405"/>
      <c r="AC101" s="405"/>
      <c r="AD101" s="405"/>
      <c r="AE101" s="405"/>
      <c r="AF101" s="405"/>
      <c r="AG101" s="405"/>
      <c r="AH101" s="405"/>
      <c r="AI101" s="405"/>
      <c r="AJ101" s="405"/>
      <c r="AK101" s="405"/>
      <c r="AL101" s="405"/>
      <c r="AM101" s="399" t="b">
        <v>1</v>
      </c>
      <c r="AN101" s="399" t="b">
        <v>0</v>
      </c>
      <c r="AO101" s="399" t="b">
        <v>0</v>
      </c>
      <c r="AP101" s="399" t="s">
        <v>649</v>
      </c>
      <c r="AQ101" s="399">
        <v>0</v>
      </c>
      <c r="AR101" s="399" t="b">
        <v>1</v>
      </c>
    </row>
    <row r="102" spans="4:44">
      <c r="D102" s="396"/>
      <c r="I102" s="399" t="str">
        <f t="shared" si="2"/>
        <v/>
      </c>
      <c r="J102" s="399" t="str">
        <f t="shared" si="3"/>
        <v/>
      </c>
      <c r="K102" s="405"/>
      <c r="L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399" t="b">
        <v>1</v>
      </c>
      <c r="AN102" s="399" t="b">
        <v>0</v>
      </c>
      <c r="AO102" s="399" t="b">
        <v>0</v>
      </c>
      <c r="AP102" s="399" t="s">
        <v>649</v>
      </c>
      <c r="AQ102" s="399">
        <v>0</v>
      </c>
      <c r="AR102" s="399" t="b">
        <v>1</v>
      </c>
    </row>
    <row r="103" spans="4:44">
      <c r="D103" s="396"/>
      <c r="I103" s="399" t="str">
        <f t="shared" si="2"/>
        <v/>
      </c>
      <c r="J103" s="399" t="str">
        <f t="shared" si="3"/>
        <v/>
      </c>
      <c r="K103" s="405"/>
      <c r="L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399" t="b">
        <v>1</v>
      </c>
      <c r="AN103" s="399" t="b">
        <v>0</v>
      </c>
      <c r="AO103" s="399" t="b">
        <v>0</v>
      </c>
      <c r="AP103" s="399" t="s">
        <v>649</v>
      </c>
      <c r="AQ103" s="399">
        <v>0</v>
      </c>
      <c r="AR103" s="399" t="b">
        <v>1</v>
      </c>
    </row>
    <row r="104" spans="4:44">
      <c r="D104" s="396"/>
      <c r="I104" s="399" t="str">
        <f t="shared" si="2"/>
        <v/>
      </c>
      <c r="J104" s="399" t="str">
        <f t="shared" si="3"/>
        <v/>
      </c>
      <c r="K104" s="405"/>
      <c r="L104" s="405"/>
      <c r="P104" s="405"/>
      <c r="Q104" s="405"/>
      <c r="R104" s="405"/>
      <c r="S104" s="405"/>
      <c r="T104" s="405"/>
      <c r="U104" s="405"/>
      <c r="V104" s="405"/>
      <c r="W104" s="405"/>
      <c r="X104" s="405"/>
      <c r="Y104" s="405"/>
      <c r="Z104" s="405"/>
      <c r="AA104" s="405"/>
      <c r="AB104" s="405"/>
      <c r="AC104" s="405"/>
      <c r="AD104" s="405"/>
      <c r="AE104" s="405"/>
      <c r="AF104" s="405"/>
      <c r="AG104" s="405"/>
      <c r="AH104" s="405"/>
      <c r="AI104" s="405"/>
      <c r="AJ104" s="405"/>
      <c r="AK104" s="405"/>
      <c r="AL104" s="405"/>
      <c r="AM104" s="399" t="b">
        <v>1</v>
      </c>
      <c r="AN104" s="399" t="b">
        <v>0</v>
      </c>
      <c r="AO104" s="399" t="b">
        <v>0</v>
      </c>
      <c r="AP104" s="399" t="s">
        <v>649</v>
      </c>
      <c r="AQ104" s="399">
        <v>0</v>
      </c>
      <c r="AR104" s="399" t="b">
        <v>1</v>
      </c>
    </row>
    <row r="105" spans="4:44">
      <c r="D105" s="396"/>
      <c r="I105" s="399" t="str">
        <f t="shared" si="2"/>
        <v/>
      </c>
      <c r="J105" s="399" t="str">
        <f t="shared" si="3"/>
        <v/>
      </c>
      <c r="K105" s="405"/>
      <c r="L105" s="405"/>
      <c r="P105" s="405"/>
      <c r="Q105" s="405"/>
      <c r="R105" s="405"/>
      <c r="S105" s="405"/>
      <c r="T105" s="405"/>
      <c r="U105" s="405"/>
      <c r="V105" s="405"/>
      <c r="W105" s="405"/>
      <c r="X105" s="405"/>
      <c r="Y105" s="405"/>
      <c r="Z105" s="405"/>
      <c r="AA105" s="405"/>
      <c r="AB105" s="405"/>
      <c r="AC105" s="405"/>
      <c r="AD105" s="405"/>
      <c r="AE105" s="405"/>
      <c r="AF105" s="405"/>
      <c r="AG105" s="405"/>
      <c r="AH105" s="405"/>
      <c r="AI105" s="405"/>
      <c r="AJ105" s="405"/>
      <c r="AK105" s="405"/>
      <c r="AL105" s="405"/>
      <c r="AM105" s="399" t="b">
        <v>1</v>
      </c>
      <c r="AN105" s="399" t="b">
        <v>0</v>
      </c>
      <c r="AO105" s="399" t="b">
        <v>0</v>
      </c>
      <c r="AP105" s="399" t="s">
        <v>649</v>
      </c>
      <c r="AQ105" s="399">
        <v>0</v>
      </c>
      <c r="AR105" s="399" t="b">
        <v>1</v>
      </c>
    </row>
    <row r="106" spans="4:44">
      <c r="D106" s="396"/>
      <c r="I106" s="399" t="str">
        <f t="shared" si="2"/>
        <v/>
      </c>
      <c r="J106" s="399" t="str">
        <f t="shared" si="3"/>
        <v/>
      </c>
      <c r="K106" s="405"/>
      <c r="L106" s="405"/>
      <c r="P106" s="405"/>
      <c r="Q106" s="405"/>
      <c r="R106" s="405"/>
      <c r="S106" s="405"/>
      <c r="T106" s="405"/>
      <c r="U106" s="405"/>
      <c r="V106" s="405"/>
      <c r="W106" s="405"/>
      <c r="X106" s="405"/>
      <c r="Y106" s="405"/>
      <c r="Z106" s="405"/>
      <c r="AA106" s="405"/>
      <c r="AB106" s="405"/>
      <c r="AC106" s="405"/>
      <c r="AD106" s="405"/>
      <c r="AE106" s="405"/>
      <c r="AF106" s="405"/>
      <c r="AG106" s="405"/>
      <c r="AH106" s="405"/>
      <c r="AI106" s="405"/>
      <c r="AJ106" s="405"/>
      <c r="AK106" s="405"/>
      <c r="AL106" s="405"/>
      <c r="AM106" s="399" t="b">
        <v>1</v>
      </c>
      <c r="AN106" s="399" t="b">
        <v>0</v>
      </c>
      <c r="AO106" s="399" t="b">
        <v>0</v>
      </c>
      <c r="AP106" s="399" t="s">
        <v>649</v>
      </c>
      <c r="AQ106" s="399">
        <v>0</v>
      </c>
      <c r="AR106" s="399" t="b">
        <v>1</v>
      </c>
    </row>
    <row r="107" spans="4:44">
      <c r="D107" s="396"/>
      <c r="I107" s="399" t="str">
        <f t="shared" si="2"/>
        <v/>
      </c>
      <c r="J107" s="399" t="str">
        <f t="shared" si="3"/>
        <v/>
      </c>
      <c r="K107" s="405"/>
      <c r="L107" s="405"/>
      <c r="P107" s="405"/>
      <c r="Q107" s="405"/>
      <c r="R107" s="405"/>
      <c r="S107" s="405"/>
      <c r="T107" s="405"/>
      <c r="U107" s="405"/>
      <c r="V107" s="405"/>
      <c r="W107" s="405"/>
      <c r="X107" s="405"/>
      <c r="Y107" s="405"/>
      <c r="Z107" s="405"/>
      <c r="AA107" s="405"/>
      <c r="AB107" s="405"/>
      <c r="AC107" s="405"/>
      <c r="AD107" s="405"/>
      <c r="AE107" s="405"/>
      <c r="AF107" s="405"/>
      <c r="AG107" s="405"/>
      <c r="AH107" s="405"/>
      <c r="AI107" s="405"/>
      <c r="AJ107" s="405"/>
      <c r="AK107" s="405"/>
      <c r="AL107" s="405"/>
      <c r="AM107" s="399" t="b">
        <v>1</v>
      </c>
      <c r="AN107" s="399" t="b">
        <v>0</v>
      </c>
      <c r="AO107" s="399" t="b">
        <v>0</v>
      </c>
      <c r="AP107" s="399" t="s">
        <v>649</v>
      </c>
      <c r="AQ107" s="399">
        <v>0</v>
      </c>
      <c r="AR107" s="399" t="b">
        <v>1</v>
      </c>
    </row>
    <row r="108" spans="4:44">
      <c r="D108" s="396"/>
      <c r="I108" s="399" t="str">
        <f t="shared" si="2"/>
        <v/>
      </c>
      <c r="J108" s="399" t="str">
        <f t="shared" si="3"/>
        <v/>
      </c>
      <c r="K108" s="405"/>
      <c r="L108" s="405"/>
      <c r="P108" s="405"/>
      <c r="Q108" s="405"/>
      <c r="R108" s="405"/>
      <c r="S108" s="405"/>
      <c r="T108" s="405"/>
      <c r="U108" s="405"/>
      <c r="V108" s="405"/>
      <c r="W108" s="405"/>
      <c r="X108" s="405"/>
      <c r="Y108" s="405"/>
      <c r="Z108" s="405"/>
      <c r="AA108" s="405"/>
      <c r="AB108" s="405"/>
      <c r="AC108" s="405"/>
      <c r="AD108" s="405"/>
      <c r="AE108" s="405"/>
      <c r="AF108" s="405"/>
      <c r="AG108" s="405"/>
      <c r="AH108" s="405"/>
      <c r="AI108" s="405"/>
      <c r="AJ108" s="405"/>
      <c r="AK108" s="405"/>
      <c r="AL108" s="405"/>
      <c r="AM108" s="399" t="b">
        <v>1</v>
      </c>
      <c r="AN108" s="399" t="b">
        <v>0</v>
      </c>
      <c r="AO108" s="399" t="b">
        <v>0</v>
      </c>
      <c r="AP108" s="399" t="s">
        <v>649</v>
      </c>
      <c r="AQ108" s="399">
        <v>0</v>
      </c>
      <c r="AR108" s="399" t="b">
        <v>1</v>
      </c>
    </row>
    <row r="109" spans="4:44">
      <c r="D109" s="396"/>
      <c r="I109" s="399" t="str">
        <f t="shared" si="2"/>
        <v/>
      </c>
      <c r="J109" s="399" t="str">
        <f t="shared" si="3"/>
        <v/>
      </c>
      <c r="K109" s="405"/>
      <c r="L109" s="405"/>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405"/>
      <c r="AL109" s="405"/>
      <c r="AM109" s="399" t="b">
        <v>1</v>
      </c>
      <c r="AN109" s="399" t="b">
        <v>0</v>
      </c>
      <c r="AO109" s="399" t="b">
        <v>0</v>
      </c>
      <c r="AP109" s="399" t="s">
        <v>649</v>
      </c>
      <c r="AQ109" s="399">
        <v>0</v>
      </c>
      <c r="AR109" s="399" t="b">
        <v>1</v>
      </c>
    </row>
    <row r="110" spans="4:44">
      <c r="D110" s="396"/>
      <c r="I110" s="399" t="str">
        <f t="shared" si="2"/>
        <v/>
      </c>
      <c r="J110" s="399" t="str">
        <f t="shared" si="3"/>
        <v/>
      </c>
      <c r="K110" s="405"/>
      <c r="L110" s="405"/>
      <c r="P110" s="405"/>
      <c r="Q110" s="405"/>
      <c r="R110" s="405"/>
      <c r="S110" s="405"/>
      <c r="T110" s="405"/>
      <c r="U110" s="405"/>
      <c r="V110" s="405"/>
      <c r="W110" s="405"/>
      <c r="X110" s="405"/>
      <c r="Y110" s="405"/>
      <c r="Z110" s="405"/>
      <c r="AA110" s="405"/>
      <c r="AB110" s="405"/>
      <c r="AC110" s="405"/>
      <c r="AD110" s="405"/>
      <c r="AE110" s="405"/>
      <c r="AF110" s="405"/>
      <c r="AG110" s="405"/>
      <c r="AH110" s="405"/>
      <c r="AI110" s="405"/>
      <c r="AJ110" s="405"/>
      <c r="AK110" s="405"/>
      <c r="AL110" s="405"/>
      <c r="AM110" s="399" t="b">
        <v>1</v>
      </c>
      <c r="AN110" s="399" t="b">
        <v>0</v>
      </c>
      <c r="AO110" s="399" t="b">
        <v>0</v>
      </c>
      <c r="AP110" s="399" t="s">
        <v>649</v>
      </c>
      <c r="AQ110" s="399">
        <v>0</v>
      </c>
      <c r="AR110" s="399" t="b">
        <v>1</v>
      </c>
    </row>
    <row r="111" spans="4:44">
      <c r="D111" s="396"/>
      <c r="I111" s="399" t="str">
        <f t="shared" si="2"/>
        <v/>
      </c>
      <c r="J111" s="399" t="str">
        <f t="shared" si="3"/>
        <v/>
      </c>
      <c r="K111" s="405"/>
      <c r="L111" s="405"/>
      <c r="P111" s="405"/>
      <c r="Q111" s="405"/>
      <c r="R111" s="405"/>
      <c r="S111" s="405"/>
      <c r="T111" s="405"/>
      <c r="U111" s="405"/>
      <c r="V111" s="405"/>
      <c r="W111" s="405"/>
      <c r="X111" s="405"/>
      <c r="Y111" s="405"/>
      <c r="Z111" s="405"/>
      <c r="AA111" s="405"/>
      <c r="AB111" s="405"/>
      <c r="AC111" s="405"/>
      <c r="AD111" s="405"/>
      <c r="AE111" s="405"/>
      <c r="AF111" s="405"/>
      <c r="AG111" s="405"/>
      <c r="AH111" s="405"/>
      <c r="AI111" s="405"/>
      <c r="AJ111" s="405"/>
      <c r="AK111" s="405"/>
      <c r="AL111" s="405"/>
      <c r="AM111" s="399" t="b">
        <v>1</v>
      </c>
      <c r="AN111" s="399" t="b">
        <v>0</v>
      </c>
      <c r="AO111" s="399" t="b">
        <v>0</v>
      </c>
      <c r="AP111" s="399" t="s">
        <v>649</v>
      </c>
      <c r="AQ111" s="399">
        <v>0</v>
      </c>
      <c r="AR111" s="399" t="b">
        <v>1</v>
      </c>
    </row>
    <row r="112" spans="4:44">
      <c r="D112" s="396"/>
      <c r="G112" s="413"/>
      <c r="I112" s="399" t="str">
        <f t="shared" si="2"/>
        <v/>
      </c>
      <c r="J112" s="399" t="str">
        <f t="shared" si="3"/>
        <v/>
      </c>
      <c r="K112" s="405"/>
      <c r="L112" s="405"/>
      <c r="P112" s="405"/>
      <c r="Q112" s="405"/>
      <c r="R112" s="405"/>
      <c r="S112" s="405"/>
      <c r="T112" s="405"/>
      <c r="U112" s="405"/>
      <c r="V112" s="405"/>
      <c r="W112" s="405"/>
      <c r="X112" s="405"/>
      <c r="Y112" s="405"/>
      <c r="Z112" s="405"/>
      <c r="AA112" s="405"/>
      <c r="AB112" s="405"/>
      <c r="AC112" s="405"/>
      <c r="AD112" s="405"/>
      <c r="AE112" s="405"/>
      <c r="AF112" s="405"/>
      <c r="AG112" s="405"/>
      <c r="AH112" s="405"/>
      <c r="AI112" s="405"/>
      <c r="AJ112" s="405"/>
      <c r="AK112" s="405"/>
      <c r="AL112" s="405"/>
      <c r="AM112" s="399" t="b">
        <v>1</v>
      </c>
      <c r="AN112" s="399" t="b">
        <v>0</v>
      </c>
      <c r="AO112" s="399" t="b">
        <v>0</v>
      </c>
      <c r="AP112" s="399" t="s">
        <v>649</v>
      </c>
      <c r="AQ112" s="399">
        <v>0</v>
      </c>
      <c r="AR112" s="399" t="b">
        <v>1</v>
      </c>
    </row>
    <row r="113" spans="4:44">
      <c r="D113" s="396"/>
      <c r="G113" s="413"/>
      <c r="I113" s="399" t="str">
        <f t="shared" si="2"/>
        <v/>
      </c>
      <c r="J113" s="399" t="str">
        <f t="shared" si="3"/>
        <v/>
      </c>
      <c r="K113" s="405"/>
      <c r="L113" s="405"/>
      <c r="P113" s="405"/>
      <c r="Q113" s="405"/>
      <c r="R113" s="405"/>
      <c r="S113" s="405"/>
      <c r="T113" s="405"/>
      <c r="U113" s="405"/>
      <c r="V113" s="405"/>
      <c r="W113" s="405"/>
      <c r="X113" s="405"/>
      <c r="Y113" s="405"/>
      <c r="Z113" s="405"/>
      <c r="AA113" s="405"/>
      <c r="AB113" s="405"/>
      <c r="AC113" s="405"/>
      <c r="AD113" s="405"/>
      <c r="AE113" s="405"/>
      <c r="AF113" s="405"/>
      <c r="AG113" s="405"/>
      <c r="AH113" s="405"/>
      <c r="AI113" s="405"/>
      <c r="AJ113" s="405"/>
      <c r="AK113" s="405"/>
      <c r="AL113" s="405"/>
      <c r="AM113" s="399" t="b">
        <v>1</v>
      </c>
      <c r="AN113" s="399" t="b">
        <v>0</v>
      </c>
      <c r="AO113" s="399" t="b">
        <v>0</v>
      </c>
      <c r="AP113" s="399" t="s">
        <v>649</v>
      </c>
      <c r="AQ113" s="399">
        <v>0</v>
      </c>
      <c r="AR113" s="399" t="b">
        <v>1</v>
      </c>
    </row>
    <row r="114" spans="4:44">
      <c r="D114" s="396"/>
      <c r="G114" s="413"/>
      <c r="I114" s="399" t="str">
        <f t="shared" si="2"/>
        <v/>
      </c>
      <c r="J114" s="399" t="str">
        <f t="shared" si="3"/>
        <v/>
      </c>
      <c r="K114" s="405"/>
      <c r="L114" s="405"/>
      <c r="P114" s="405"/>
      <c r="Q114" s="405"/>
      <c r="R114" s="405"/>
      <c r="S114" s="405"/>
      <c r="T114" s="405"/>
      <c r="U114" s="405"/>
      <c r="V114" s="405"/>
      <c r="W114" s="405"/>
      <c r="X114" s="405"/>
      <c r="Y114" s="405"/>
      <c r="Z114" s="405"/>
      <c r="AA114" s="405"/>
      <c r="AB114" s="405"/>
      <c r="AC114" s="405"/>
      <c r="AD114" s="405"/>
      <c r="AE114" s="405"/>
      <c r="AF114" s="405"/>
      <c r="AG114" s="405"/>
      <c r="AH114" s="405"/>
      <c r="AI114" s="405"/>
      <c r="AJ114" s="405"/>
      <c r="AK114" s="405"/>
      <c r="AL114" s="405"/>
      <c r="AM114" s="399" t="b">
        <v>1</v>
      </c>
      <c r="AN114" s="399" t="b">
        <v>0</v>
      </c>
      <c r="AO114" s="399" t="b">
        <v>0</v>
      </c>
      <c r="AP114" s="399" t="s">
        <v>649</v>
      </c>
      <c r="AQ114" s="399">
        <v>0</v>
      </c>
      <c r="AR114" s="399" t="b">
        <v>1</v>
      </c>
    </row>
    <row r="115" spans="4:44">
      <c r="D115" s="396"/>
      <c r="G115" s="413"/>
      <c r="I115" s="399" t="str">
        <f t="shared" si="2"/>
        <v/>
      </c>
      <c r="J115" s="399" t="str">
        <f t="shared" si="3"/>
        <v/>
      </c>
      <c r="K115" s="405"/>
      <c r="L115" s="405"/>
      <c r="P115" s="405"/>
      <c r="Q115" s="405"/>
      <c r="R115" s="405"/>
      <c r="S115" s="405"/>
      <c r="T115" s="405"/>
      <c r="U115" s="405"/>
      <c r="V115" s="405"/>
      <c r="W115" s="405"/>
      <c r="X115" s="405"/>
      <c r="Y115" s="405"/>
      <c r="Z115" s="405"/>
      <c r="AA115" s="405"/>
      <c r="AB115" s="405"/>
      <c r="AC115" s="405"/>
      <c r="AD115" s="405"/>
      <c r="AE115" s="405"/>
      <c r="AF115" s="405"/>
      <c r="AG115" s="405"/>
      <c r="AH115" s="405"/>
      <c r="AI115" s="405"/>
      <c r="AJ115" s="405"/>
      <c r="AK115" s="405"/>
      <c r="AL115" s="405"/>
      <c r="AM115" s="399" t="b">
        <v>1</v>
      </c>
      <c r="AN115" s="399" t="b">
        <v>0</v>
      </c>
      <c r="AO115" s="399" t="b">
        <v>0</v>
      </c>
      <c r="AP115" s="399" t="s">
        <v>649</v>
      </c>
      <c r="AQ115" s="399">
        <v>0</v>
      </c>
      <c r="AR115" s="399" t="b">
        <v>1</v>
      </c>
    </row>
    <row r="116" spans="4:44">
      <c r="D116" s="396"/>
      <c r="G116" s="413"/>
      <c r="I116" s="399" t="str">
        <f t="shared" si="2"/>
        <v/>
      </c>
      <c r="J116" s="399" t="str">
        <f t="shared" si="3"/>
        <v/>
      </c>
      <c r="K116" s="405"/>
      <c r="L116" s="405"/>
      <c r="P116" s="405"/>
      <c r="Q116" s="405"/>
      <c r="R116" s="405"/>
      <c r="S116" s="405"/>
      <c r="T116" s="405"/>
      <c r="U116" s="405"/>
      <c r="V116" s="405"/>
      <c r="W116" s="405"/>
      <c r="X116" s="405"/>
      <c r="Y116" s="405"/>
      <c r="Z116" s="405"/>
      <c r="AA116" s="405"/>
      <c r="AB116" s="405"/>
      <c r="AC116" s="405"/>
      <c r="AD116" s="405"/>
      <c r="AE116" s="405"/>
      <c r="AF116" s="405"/>
      <c r="AG116" s="405"/>
      <c r="AH116" s="405"/>
      <c r="AI116" s="405"/>
      <c r="AJ116" s="405"/>
      <c r="AK116" s="405"/>
      <c r="AL116" s="405"/>
      <c r="AM116" s="399" t="b">
        <v>1</v>
      </c>
      <c r="AN116" s="399" t="b">
        <v>0</v>
      </c>
      <c r="AO116" s="399" t="b">
        <v>0</v>
      </c>
      <c r="AP116" s="399" t="s">
        <v>649</v>
      </c>
      <c r="AQ116" s="399">
        <v>0</v>
      </c>
      <c r="AR116" s="399" t="b">
        <v>1</v>
      </c>
    </row>
    <row r="117" spans="4:44">
      <c r="D117" s="396"/>
      <c r="G117" s="413"/>
      <c r="I117" s="399" t="str">
        <f t="shared" si="2"/>
        <v/>
      </c>
      <c r="J117" s="399" t="str">
        <f t="shared" si="3"/>
        <v/>
      </c>
      <c r="K117" s="405"/>
      <c r="L117" s="405"/>
      <c r="P117" s="405"/>
      <c r="Q117" s="405"/>
      <c r="R117" s="405"/>
      <c r="S117" s="405"/>
      <c r="T117" s="405"/>
      <c r="U117" s="405"/>
      <c r="V117" s="405"/>
      <c r="W117" s="405"/>
      <c r="X117" s="405"/>
      <c r="Y117" s="405"/>
      <c r="Z117" s="405"/>
      <c r="AA117" s="405"/>
      <c r="AB117" s="405"/>
      <c r="AC117" s="405"/>
      <c r="AD117" s="405"/>
      <c r="AE117" s="405"/>
      <c r="AF117" s="405"/>
      <c r="AG117" s="405"/>
      <c r="AH117" s="405"/>
      <c r="AI117" s="405"/>
      <c r="AJ117" s="405"/>
      <c r="AK117" s="405"/>
      <c r="AL117" s="405"/>
      <c r="AM117" s="399" t="b">
        <v>1</v>
      </c>
      <c r="AN117" s="399" t="b">
        <v>0</v>
      </c>
      <c r="AO117" s="399" t="b">
        <v>0</v>
      </c>
      <c r="AP117" s="399" t="s">
        <v>649</v>
      </c>
      <c r="AQ117" s="399">
        <v>0</v>
      </c>
      <c r="AR117" s="399" t="b">
        <v>1</v>
      </c>
    </row>
    <row r="118" spans="4:44">
      <c r="D118" s="396"/>
      <c r="G118" s="413"/>
      <c r="I118" s="399" t="str">
        <f t="shared" si="2"/>
        <v/>
      </c>
      <c r="J118" s="399" t="str">
        <f t="shared" si="3"/>
        <v/>
      </c>
      <c r="K118" s="405"/>
      <c r="L118" s="405"/>
      <c r="P118" s="405"/>
      <c r="Q118" s="405"/>
      <c r="R118" s="405"/>
      <c r="S118" s="405"/>
      <c r="T118" s="405"/>
      <c r="U118" s="405"/>
      <c r="V118" s="405"/>
      <c r="W118" s="405"/>
      <c r="X118" s="405"/>
      <c r="Y118" s="405"/>
      <c r="Z118" s="405"/>
      <c r="AA118" s="405"/>
      <c r="AB118" s="405"/>
      <c r="AC118" s="405"/>
      <c r="AD118" s="405"/>
      <c r="AE118" s="405"/>
      <c r="AF118" s="405"/>
      <c r="AG118" s="405"/>
      <c r="AH118" s="405"/>
      <c r="AI118" s="405"/>
      <c r="AJ118" s="405"/>
      <c r="AK118" s="405"/>
      <c r="AL118" s="405"/>
      <c r="AM118" s="399" t="b">
        <v>1</v>
      </c>
      <c r="AN118" s="399" t="b">
        <v>0</v>
      </c>
      <c r="AO118" s="399" t="b">
        <v>0</v>
      </c>
      <c r="AP118" s="399" t="s">
        <v>649</v>
      </c>
      <c r="AQ118" s="399">
        <v>0</v>
      </c>
      <c r="AR118" s="399" t="b">
        <v>1</v>
      </c>
    </row>
    <row r="119" spans="4:44">
      <c r="D119" s="396"/>
      <c r="G119" s="413"/>
      <c r="I119" s="399" t="str">
        <f t="shared" si="2"/>
        <v/>
      </c>
      <c r="J119" s="399" t="str">
        <f t="shared" si="3"/>
        <v/>
      </c>
      <c r="K119" s="405"/>
      <c r="L119" s="405"/>
      <c r="P119" s="405"/>
      <c r="Q119" s="405"/>
      <c r="R119" s="405"/>
      <c r="S119" s="405"/>
      <c r="T119" s="405"/>
      <c r="U119" s="405"/>
      <c r="V119" s="405"/>
      <c r="W119" s="405"/>
      <c r="X119" s="405"/>
      <c r="Y119" s="405"/>
      <c r="Z119" s="405"/>
      <c r="AA119" s="405"/>
      <c r="AB119" s="405"/>
      <c r="AC119" s="405"/>
      <c r="AD119" s="405"/>
      <c r="AE119" s="405"/>
      <c r="AF119" s="405"/>
      <c r="AG119" s="405"/>
      <c r="AH119" s="405"/>
      <c r="AI119" s="405"/>
      <c r="AJ119" s="405"/>
      <c r="AK119" s="405"/>
      <c r="AL119" s="405"/>
      <c r="AM119" s="399" t="b">
        <v>1</v>
      </c>
      <c r="AN119" s="399" t="b">
        <v>0</v>
      </c>
      <c r="AO119" s="399" t="b">
        <v>0</v>
      </c>
      <c r="AP119" s="399" t="s">
        <v>649</v>
      </c>
      <c r="AQ119" s="399">
        <v>0</v>
      </c>
      <c r="AR119" s="399" t="b">
        <v>1</v>
      </c>
    </row>
    <row r="120" spans="4:44">
      <c r="D120" s="396"/>
      <c r="F120" s="415"/>
      <c r="G120" s="415"/>
      <c r="I120" s="399" t="str">
        <f t="shared" si="2"/>
        <v/>
      </c>
      <c r="J120" s="399" t="str">
        <f t="shared" si="3"/>
        <v/>
      </c>
      <c r="K120" s="405"/>
      <c r="L120" s="405"/>
      <c r="P120" s="405"/>
      <c r="Q120" s="405"/>
      <c r="R120" s="405"/>
      <c r="S120" s="405"/>
      <c r="T120" s="405"/>
      <c r="U120" s="405"/>
      <c r="V120" s="405"/>
      <c r="W120" s="405"/>
      <c r="X120" s="405"/>
      <c r="Y120" s="405"/>
      <c r="Z120" s="405"/>
      <c r="AA120" s="405"/>
      <c r="AB120" s="405"/>
      <c r="AC120" s="405"/>
      <c r="AD120" s="405"/>
      <c r="AE120" s="405"/>
      <c r="AF120" s="405"/>
      <c r="AG120" s="405"/>
      <c r="AH120" s="405"/>
      <c r="AI120" s="405"/>
      <c r="AJ120" s="405"/>
      <c r="AK120" s="405"/>
      <c r="AL120" s="405"/>
      <c r="AM120" s="399" t="b">
        <v>1</v>
      </c>
      <c r="AN120" s="399" t="b">
        <v>0</v>
      </c>
      <c r="AO120" s="399" t="b">
        <v>0</v>
      </c>
      <c r="AP120" s="399" t="s">
        <v>649</v>
      </c>
      <c r="AQ120" s="399">
        <v>0</v>
      </c>
      <c r="AR120" s="399" t="b">
        <v>1</v>
      </c>
    </row>
    <row r="121" spans="4:44">
      <c r="D121" s="396"/>
      <c r="I121" s="399" t="str">
        <f t="shared" si="2"/>
        <v/>
      </c>
      <c r="J121" s="399" t="str">
        <f t="shared" si="3"/>
        <v/>
      </c>
      <c r="K121" s="405"/>
      <c r="L121" s="405"/>
      <c r="P121" s="405"/>
      <c r="Q121" s="405"/>
      <c r="R121" s="405"/>
      <c r="S121" s="405"/>
      <c r="T121" s="405"/>
      <c r="U121" s="405"/>
      <c r="V121" s="405"/>
      <c r="W121" s="405"/>
      <c r="X121" s="405"/>
      <c r="Y121" s="405"/>
      <c r="Z121" s="405"/>
      <c r="AA121" s="405"/>
      <c r="AB121" s="405"/>
      <c r="AC121" s="405"/>
      <c r="AD121" s="405"/>
      <c r="AE121" s="405"/>
      <c r="AF121" s="405"/>
      <c r="AG121" s="405"/>
      <c r="AH121" s="405"/>
      <c r="AI121" s="405"/>
      <c r="AJ121" s="405"/>
      <c r="AK121" s="405"/>
      <c r="AL121" s="405"/>
      <c r="AM121" s="399" t="b">
        <v>1</v>
      </c>
      <c r="AN121" s="399" t="b">
        <v>0</v>
      </c>
      <c r="AO121" s="399" t="b">
        <v>0</v>
      </c>
      <c r="AP121" s="399" t="s">
        <v>649</v>
      </c>
      <c r="AQ121" s="399">
        <v>0</v>
      </c>
      <c r="AR121" s="399" t="b">
        <v>1</v>
      </c>
    </row>
    <row r="122" spans="4:44">
      <c r="D122" s="396"/>
      <c r="I122" s="399" t="str">
        <f t="shared" si="2"/>
        <v/>
      </c>
      <c r="J122" s="399" t="str">
        <f t="shared" si="3"/>
        <v/>
      </c>
      <c r="K122" s="405"/>
      <c r="L122" s="405"/>
      <c r="P122" s="405"/>
      <c r="Q122" s="405"/>
      <c r="R122" s="405"/>
      <c r="S122" s="405"/>
      <c r="T122" s="405"/>
      <c r="U122" s="405"/>
      <c r="V122" s="405"/>
      <c r="W122" s="405"/>
      <c r="X122" s="405"/>
      <c r="Y122" s="405"/>
      <c r="Z122" s="405"/>
      <c r="AA122" s="405"/>
      <c r="AB122" s="405"/>
      <c r="AC122" s="405"/>
      <c r="AD122" s="405"/>
      <c r="AE122" s="405"/>
      <c r="AF122" s="405"/>
      <c r="AG122" s="405"/>
      <c r="AH122" s="405"/>
      <c r="AI122" s="405"/>
      <c r="AJ122" s="405"/>
      <c r="AK122" s="405"/>
      <c r="AL122" s="405"/>
      <c r="AM122" s="399" t="b">
        <v>1</v>
      </c>
      <c r="AN122" s="399" t="b">
        <v>0</v>
      </c>
      <c r="AO122" s="399" t="b">
        <v>0</v>
      </c>
      <c r="AP122" s="399" t="s">
        <v>649</v>
      </c>
      <c r="AQ122" s="399">
        <v>0</v>
      </c>
      <c r="AR122" s="399" t="b">
        <v>1</v>
      </c>
    </row>
    <row r="123" spans="4:44">
      <c r="D123" s="396"/>
      <c r="I123" s="399" t="str">
        <f t="shared" si="2"/>
        <v/>
      </c>
      <c r="J123" s="399" t="str">
        <f t="shared" si="3"/>
        <v/>
      </c>
      <c r="K123" s="405"/>
      <c r="L123" s="405"/>
      <c r="P123" s="405"/>
      <c r="Q123" s="405"/>
      <c r="R123" s="405"/>
      <c r="S123" s="405"/>
      <c r="T123" s="405"/>
      <c r="U123" s="405"/>
      <c r="V123" s="405"/>
      <c r="W123" s="405"/>
      <c r="X123" s="405"/>
      <c r="Y123" s="405"/>
      <c r="Z123" s="405"/>
      <c r="AA123" s="405"/>
      <c r="AB123" s="405"/>
      <c r="AC123" s="405"/>
      <c r="AD123" s="405"/>
      <c r="AE123" s="405"/>
      <c r="AF123" s="405"/>
      <c r="AG123" s="405"/>
      <c r="AH123" s="405"/>
      <c r="AI123" s="405"/>
      <c r="AJ123" s="405"/>
      <c r="AK123" s="405"/>
      <c r="AL123" s="405"/>
      <c r="AM123" s="399" t="b">
        <v>1</v>
      </c>
      <c r="AN123" s="399" t="b">
        <v>0</v>
      </c>
      <c r="AO123" s="399" t="b">
        <v>0</v>
      </c>
      <c r="AP123" s="399" t="s">
        <v>649</v>
      </c>
      <c r="AQ123" s="399">
        <v>0</v>
      </c>
      <c r="AR123" s="399" t="b">
        <v>1</v>
      </c>
    </row>
    <row r="124" spans="4:44">
      <c r="D124" s="396"/>
      <c r="I124" s="399" t="str">
        <f t="shared" si="2"/>
        <v/>
      </c>
      <c r="J124" s="399" t="str">
        <f t="shared" si="3"/>
        <v/>
      </c>
      <c r="K124" s="405"/>
      <c r="L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05"/>
      <c r="AK124" s="405"/>
      <c r="AL124" s="405"/>
      <c r="AM124" s="399" t="b">
        <v>1</v>
      </c>
      <c r="AN124" s="399" t="b">
        <v>0</v>
      </c>
      <c r="AO124" s="399" t="b">
        <v>0</v>
      </c>
      <c r="AP124" s="399" t="s">
        <v>649</v>
      </c>
      <c r="AQ124" s="399">
        <v>0</v>
      </c>
      <c r="AR124" s="399" t="b">
        <v>1</v>
      </c>
    </row>
    <row r="125" spans="4:44">
      <c r="D125" s="396"/>
      <c r="I125" s="399" t="str">
        <f t="shared" si="2"/>
        <v/>
      </c>
      <c r="J125" s="399" t="str">
        <f t="shared" si="3"/>
        <v/>
      </c>
      <c r="K125" s="405"/>
      <c r="L125" s="405"/>
      <c r="P125" s="405"/>
      <c r="Q125" s="405"/>
      <c r="R125" s="405"/>
      <c r="S125" s="405"/>
      <c r="T125" s="405"/>
      <c r="U125" s="405"/>
      <c r="V125" s="405"/>
      <c r="W125" s="405"/>
      <c r="X125" s="405"/>
      <c r="Y125" s="405"/>
      <c r="Z125" s="405"/>
      <c r="AA125" s="405"/>
      <c r="AB125" s="405"/>
      <c r="AC125" s="405"/>
      <c r="AD125" s="405"/>
      <c r="AE125" s="405"/>
      <c r="AF125" s="405"/>
      <c r="AG125" s="405"/>
      <c r="AH125" s="405"/>
      <c r="AI125" s="405"/>
      <c r="AJ125" s="405"/>
      <c r="AK125" s="405"/>
      <c r="AL125" s="405"/>
      <c r="AM125" s="399" t="b">
        <v>1</v>
      </c>
      <c r="AN125" s="399" t="b">
        <v>0</v>
      </c>
      <c r="AO125" s="399" t="b">
        <v>0</v>
      </c>
      <c r="AP125" s="399" t="s">
        <v>649</v>
      </c>
      <c r="AQ125" s="399">
        <v>0</v>
      </c>
      <c r="AR125" s="399" t="b">
        <v>1</v>
      </c>
    </row>
    <row r="126" spans="4:44">
      <c r="D126" s="396"/>
      <c r="I126" s="399" t="str">
        <f t="shared" si="2"/>
        <v/>
      </c>
      <c r="J126" s="399" t="str">
        <f t="shared" si="3"/>
        <v/>
      </c>
      <c r="K126" s="405"/>
      <c r="L126" s="405"/>
      <c r="P126" s="405"/>
      <c r="Q126" s="405"/>
      <c r="R126" s="405"/>
      <c r="S126" s="405"/>
      <c r="T126" s="405"/>
      <c r="U126" s="405"/>
      <c r="V126" s="405"/>
      <c r="W126" s="405"/>
      <c r="X126" s="405"/>
      <c r="Y126" s="405"/>
      <c r="Z126" s="405"/>
      <c r="AA126" s="405"/>
      <c r="AB126" s="405"/>
      <c r="AC126" s="405"/>
      <c r="AD126" s="405"/>
      <c r="AE126" s="405"/>
      <c r="AF126" s="405"/>
      <c r="AG126" s="405"/>
      <c r="AH126" s="405"/>
      <c r="AI126" s="405"/>
      <c r="AJ126" s="405"/>
      <c r="AK126" s="405"/>
      <c r="AL126" s="405"/>
      <c r="AM126" s="399" t="b">
        <v>1</v>
      </c>
      <c r="AN126" s="399" t="b">
        <v>0</v>
      </c>
      <c r="AO126" s="399" t="b">
        <v>0</v>
      </c>
      <c r="AP126" s="399" t="s">
        <v>649</v>
      </c>
      <c r="AQ126" s="399">
        <v>0</v>
      </c>
      <c r="AR126" s="399" t="b">
        <v>1</v>
      </c>
    </row>
    <row r="127" spans="4:44">
      <c r="D127" s="396"/>
      <c r="I127" s="399" t="str">
        <f t="shared" si="2"/>
        <v/>
      </c>
      <c r="J127" s="399" t="str">
        <f t="shared" si="3"/>
        <v/>
      </c>
      <c r="K127" s="405"/>
      <c r="L127" s="405"/>
      <c r="P127" s="405"/>
      <c r="Q127" s="405"/>
      <c r="R127" s="405"/>
      <c r="S127" s="405"/>
      <c r="T127" s="405"/>
      <c r="U127" s="405"/>
      <c r="V127" s="405"/>
      <c r="W127" s="405"/>
      <c r="X127" s="405"/>
      <c r="Y127" s="405"/>
      <c r="Z127" s="405"/>
      <c r="AA127" s="405"/>
      <c r="AB127" s="405"/>
      <c r="AC127" s="405"/>
      <c r="AD127" s="405"/>
      <c r="AE127" s="405"/>
      <c r="AF127" s="405"/>
      <c r="AG127" s="405"/>
      <c r="AH127" s="405"/>
      <c r="AI127" s="405"/>
      <c r="AJ127" s="405"/>
      <c r="AK127" s="405"/>
      <c r="AL127" s="405"/>
      <c r="AM127" s="399" t="b">
        <v>1</v>
      </c>
      <c r="AN127" s="399" t="b">
        <v>0</v>
      </c>
      <c r="AO127" s="399" t="b">
        <v>0</v>
      </c>
      <c r="AP127" s="399" t="s">
        <v>649</v>
      </c>
      <c r="AQ127" s="399">
        <v>0</v>
      </c>
      <c r="AR127" s="399" t="b">
        <v>1</v>
      </c>
    </row>
    <row r="128" spans="4:44">
      <c r="D128" s="396"/>
      <c r="I128" s="399" t="str">
        <f t="shared" si="2"/>
        <v/>
      </c>
      <c r="J128" s="399" t="str">
        <f t="shared" si="3"/>
        <v/>
      </c>
      <c r="K128" s="405"/>
      <c r="L128" s="405"/>
      <c r="P128" s="405"/>
      <c r="Q128" s="405"/>
      <c r="R128" s="405"/>
      <c r="S128" s="405"/>
      <c r="T128" s="405"/>
      <c r="U128" s="405"/>
      <c r="V128" s="405"/>
      <c r="W128" s="405"/>
      <c r="X128" s="405"/>
      <c r="Y128" s="405"/>
      <c r="Z128" s="405"/>
      <c r="AA128" s="405"/>
      <c r="AB128" s="405"/>
      <c r="AC128" s="405"/>
      <c r="AD128" s="405"/>
      <c r="AE128" s="405"/>
      <c r="AF128" s="405"/>
      <c r="AG128" s="405"/>
      <c r="AH128" s="405"/>
      <c r="AI128" s="405"/>
      <c r="AJ128" s="405"/>
      <c r="AK128" s="405"/>
      <c r="AL128" s="405"/>
      <c r="AM128" s="399" t="b">
        <v>1</v>
      </c>
      <c r="AN128" s="399" t="b">
        <v>0</v>
      </c>
      <c r="AO128" s="399" t="b">
        <v>0</v>
      </c>
      <c r="AP128" s="399" t="s">
        <v>649</v>
      </c>
      <c r="AQ128" s="399">
        <v>0</v>
      </c>
      <c r="AR128" s="399" t="b">
        <v>1</v>
      </c>
    </row>
    <row r="129" spans="4:44">
      <c r="D129" s="396"/>
      <c r="I129" s="399" t="str">
        <f t="shared" si="2"/>
        <v/>
      </c>
      <c r="J129" s="399" t="str">
        <f t="shared" si="3"/>
        <v/>
      </c>
      <c r="K129" s="405"/>
      <c r="L129" s="405"/>
      <c r="P129" s="405"/>
      <c r="Q129" s="405"/>
      <c r="R129" s="405"/>
      <c r="S129" s="405"/>
      <c r="T129" s="405"/>
      <c r="U129" s="405"/>
      <c r="V129" s="405"/>
      <c r="W129" s="405"/>
      <c r="X129" s="405"/>
      <c r="Y129" s="405"/>
      <c r="Z129" s="405"/>
      <c r="AA129" s="405"/>
      <c r="AB129" s="405"/>
      <c r="AC129" s="405"/>
      <c r="AD129" s="405"/>
      <c r="AE129" s="405"/>
      <c r="AF129" s="405"/>
      <c r="AG129" s="405"/>
      <c r="AH129" s="405"/>
      <c r="AI129" s="405"/>
      <c r="AJ129" s="405"/>
      <c r="AK129" s="405"/>
      <c r="AL129" s="405"/>
      <c r="AM129" s="399" t="b">
        <v>1</v>
      </c>
      <c r="AN129" s="399" t="b">
        <v>0</v>
      </c>
      <c r="AO129" s="399" t="b">
        <v>0</v>
      </c>
      <c r="AP129" s="399" t="s">
        <v>649</v>
      </c>
      <c r="AQ129" s="399">
        <v>0</v>
      </c>
      <c r="AR129" s="399" t="b">
        <v>1</v>
      </c>
    </row>
    <row r="130" spans="4:44">
      <c r="D130" s="396"/>
      <c r="I130" s="399" t="str">
        <f t="shared" si="2"/>
        <v/>
      </c>
      <c r="J130" s="399" t="str">
        <f t="shared" si="3"/>
        <v/>
      </c>
      <c r="K130" s="405"/>
      <c r="L130" s="405"/>
      <c r="P130" s="405"/>
      <c r="Q130" s="405"/>
      <c r="R130" s="405"/>
      <c r="S130" s="405"/>
      <c r="T130" s="405"/>
      <c r="U130" s="405"/>
      <c r="V130" s="405"/>
      <c r="W130" s="405"/>
      <c r="X130" s="405"/>
      <c r="Y130" s="405"/>
      <c r="Z130" s="405"/>
      <c r="AA130" s="405"/>
      <c r="AB130" s="405"/>
      <c r="AC130" s="405"/>
      <c r="AD130" s="405"/>
      <c r="AE130" s="405"/>
      <c r="AF130" s="405"/>
      <c r="AG130" s="405"/>
      <c r="AH130" s="405"/>
      <c r="AI130" s="405"/>
      <c r="AJ130" s="405"/>
      <c r="AK130" s="405"/>
      <c r="AL130" s="405"/>
      <c r="AM130" s="399" t="b">
        <v>1</v>
      </c>
      <c r="AN130" s="399" t="b">
        <v>0</v>
      </c>
      <c r="AO130" s="399" t="b">
        <v>0</v>
      </c>
      <c r="AP130" s="399" t="s">
        <v>649</v>
      </c>
      <c r="AQ130" s="399">
        <v>0</v>
      </c>
      <c r="AR130" s="399" t="b">
        <v>1</v>
      </c>
    </row>
    <row r="131" spans="4:44">
      <c r="D131" s="396"/>
      <c r="I131" s="399" t="str">
        <f t="shared" si="2"/>
        <v/>
      </c>
      <c r="J131" s="399" t="str">
        <f t="shared" si="3"/>
        <v/>
      </c>
      <c r="K131" s="405"/>
      <c r="L131" s="405"/>
      <c r="P131" s="405"/>
      <c r="Q131" s="405"/>
      <c r="R131" s="405"/>
      <c r="S131" s="405"/>
      <c r="T131" s="405"/>
      <c r="U131" s="405"/>
      <c r="V131" s="405"/>
      <c r="W131" s="405"/>
      <c r="X131" s="405"/>
      <c r="Y131" s="405"/>
      <c r="Z131" s="405"/>
      <c r="AA131" s="405"/>
      <c r="AB131" s="405"/>
      <c r="AC131" s="405"/>
      <c r="AD131" s="405"/>
      <c r="AE131" s="405"/>
      <c r="AF131" s="405"/>
      <c r="AG131" s="405"/>
      <c r="AH131" s="405"/>
      <c r="AI131" s="405"/>
      <c r="AJ131" s="405"/>
      <c r="AK131" s="405"/>
      <c r="AL131" s="405"/>
      <c r="AM131" s="399" t="b">
        <v>1</v>
      </c>
      <c r="AN131" s="399" t="b">
        <v>0</v>
      </c>
      <c r="AO131" s="399" t="b">
        <v>0</v>
      </c>
      <c r="AP131" s="399" t="s">
        <v>649</v>
      </c>
      <c r="AQ131" s="399">
        <v>0</v>
      </c>
      <c r="AR131" s="399" t="b">
        <v>1</v>
      </c>
    </row>
    <row r="132" spans="4:44">
      <c r="D132" s="396"/>
      <c r="I132" s="399" t="str">
        <f t="shared" ref="I132:I195" si="4">LEFT(F132,8)</f>
        <v/>
      </c>
      <c r="J132" s="399" t="str">
        <f t="shared" ref="J132:J195" si="5">RIGHT(F132,4)</f>
        <v/>
      </c>
      <c r="K132" s="405"/>
      <c r="L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K132" s="405"/>
      <c r="AL132" s="405"/>
      <c r="AM132" s="399" t="b">
        <v>1</v>
      </c>
      <c r="AN132" s="399" t="b">
        <v>0</v>
      </c>
      <c r="AO132" s="399" t="b">
        <v>0</v>
      </c>
      <c r="AP132" s="399" t="s">
        <v>649</v>
      </c>
      <c r="AQ132" s="399">
        <v>0</v>
      </c>
      <c r="AR132" s="399" t="b">
        <v>1</v>
      </c>
    </row>
    <row r="133" spans="4:44">
      <c r="D133" s="396"/>
      <c r="I133" s="399" t="str">
        <f t="shared" si="4"/>
        <v/>
      </c>
      <c r="J133" s="399" t="str">
        <f t="shared" si="5"/>
        <v/>
      </c>
      <c r="K133" s="405"/>
      <c r="L133" s="405"/>
      <c r="P133" s="405"/>
      <c r="Q133" s="405"/>
      <c r="R133" s="405"/>
      <c r="S133" s="405"/>
      <c r="T133" s="405"/>
      <c r="U133" s="405"/>
      <c r="V133" s="405"/>
      <c r="W133" s="405"/>
      <c r="X133" s="405"/>
      <c r="Y133" s="405"/>
      <c r="Z133" s="405"/>
      <c r="AA133" s="405"/>
      <c r="AB133" s="405"/>
      <c r="AC133" s="405"/>
      <c r="AD133" s="405"/>
      <c r="AE133" s="405"/>
      <c r="AF133" s="405"/>
      <c r="AG133" s="405"/>
      <c r="AH133" s="405"/>
      <c r="AI133" s="405"/>
      <c r="AJ133" s="405"/>
      <c r="AK133" s="405"/>
      <c r="AL133" s="405"/>
      <c r="AM133" s="399" t="b">
        <v>1</v>
      </c>
      <c r="AN133" s="399" t="b">
        <v>0</v>
      </c>
      <c r="AO133" s="399" t="b">
        <v>0</v>
      </c>
      <c r="AP133" s="399" t="s">
        <v>649</v>
      </c>
      <c r="AQ133" s="399">
        <v>0</v>
      </c>
      <c r="AR133" s="399" t="b">
        <v>1</v>
      </c>
    </row>
    <row r="134" spans="4:44">
      <c r="D134" s="396"/>
      <c r="I134" s="399" t="str">
        <f t="shared" si="4"/>
        <v/>
      </c>
      <c r="J134" s="399" t="str">
        <f t="shared" si="5"/>
        <v/>
      </c>
      <c r="K134" s="405"/>
      <c r="L134" s="405"/>
      <c r="P134" s="405"/>
      <c r="Q134" s="405"/>
      <c r="R134" s="405"/>
      <c r="S134" s="405"/>
      <c r="T134" s="405"/>
      <c r="U134" s="405"/>
      <c r="V134" s="405"/>
      <c r="W134" s="405"/>
      <c r="X134" s="405"/>
      <c r="Y134" s="405"/>
      <c r="Z134" s="405"/>
      <c r="AA134" s="405"/>
      <c r="AB134" s="405"/>
      <c r="AC134" s="405"/>
      <c r="AD134" s="405"/>
      <c r="AE134" s="405"/>
      <c r="AF134" s="405"/>
      <c r="AG134" s="405"/>
      <c r="AH134" s="405"/>
      <c r="AI134" s="405"/>
      <c r="AJ134" s="405"/>
      <c r="AK134" s="405"/>
      <c r="AL134" s="405"/>
      <c r="AM134" s="399" t="b">
        <v>1</v>
      </c>
      <c r="AN134" s="399" t="b">
        <v>0</v>
      </c>
      <c r="AO134" s="399" t="b">
        <v>0</v>
      </c>
      <c r="AP134" s="399" t="s">
        <v>649</v>
      </c>
      <c r="AQ134" s="399">
        <v>0</v>
      </c>
      <c r="AR134" s="399" t="b">
        <v>1</v>
      </c>
    </row>
    <row r="135" spans="4:44">
      <c r="D135" s="396"/>
      <c r="I135" s="399" t="str">
        <f t="shared" si="4"/>
        <v/>
      </c>
      <c r="J135" s="399" t="str">
        <f t="shared" si="5"/>
        <v/>
      </c>
      <c r="K135" s="405"/>
      <c r="L135" s="405"/>
      <c r="P135" s="405"/>
      <c r="Q135" s="405"/>
      <c r="R135" s="405"/>
      <c r="S135" s="405"/>
      <c r="T135" s="405"/>
      <c r="U135" s="405"/>
      <c r="V135" s="405"/>
      <c r="W135" s="405"/>
      <c r="X135" s="405"/>
      <c r="Y135" s="405"/>
      <c r="Z135" s="405"/>
      <c r="AA135" s="405"/>
      <c r="AB135" s="405"/>
      <c r="AC135" s="405"/>
      <c r="AD135" s="405"/>
      <c r="AE135" s="405"/>
      <c r="AF135" s="405"/>
      <c r="AG135" s="405"/>
      <c r="AH135" s="405"/>
      <c r="AI135" s="405"/>
      <c r="AJ135" s="405"/>
      <c r="AK135" s="405"/>
      <c r="AL135" s="405"/>
      <c r="AM135" s="399" t="b">
        <v>1</v>
      </c>
      <c r="AN135" s="399" t="b">
        <v>0</v>
      </c>
      <c r="AO135" s="399" t="b">
        <v>0</v>
      </c>
      <c r="AP135" s="399" t="s">
        <v>649</v>
      </c>
      <c r="AQ135" s="399">
        <v>0</v>
      </c>
      <c r="AR135" s="399" t="b">
        <v>1</v>
      </c>
    </row>
    <row r="136" spans="4:44">
      <c r="D136" s="396"/>
      <c r="I136" s="399" t="str">
        <f t="shared" si="4"/>
        <v/>
      </c>
      <c r="J136" s="399" t="str">
        <f t="shared" si="5"/>
        <v/>
      </c>
      <c r="K136" s="405"/>
      <c r="L136" s="405"/>
      <c r="P136" s="405"/>
      <c r="Q136" s="405"/>
      <c r="R136" s="405"/>
      <c r="S136" s="405"/>
      <c r="T136" s="405"/>
      <c r="U136" s="405"/>
      <c r="V136" s="405"/>
      <c r="W136" s="405"/>
      <c r="X136" s="405"/>
      <c r="Y136" s="405"/>
      <c r="Z136" s="405"/>
      <c r="AA136" s="405"/>
      <c r="AB136" s="405"/>
      <c r="AC136" s="405"/>
      <c r="AD136" s="405"/>
      <c r="AE136" s="405"/>
      <c r="AF136" s="405"/>
      <c r="AG136" s="405"/>
      <c r="AH136" s="405"/>
      <c r="AI136" s="405"/>
      <c r="AJ136" s="405"/>
      <c r="AK136" s="405"/>
      <c r="AL136" s="405"/>
      <c r="AM136" s="399" t="b">
        <v>1</v>
      </c>
      <c r="AN136" s="399" t="b">
        <v>0</v>
      </c>
      <c r="AO136" s="399" t="b">
        <v>0</v>
      </c>
      <c r="AP136" s="399" t="s">
        <v>649</v>
      </c>
      <c r="AQ136" s="399">
        <v>0</v>
      </c>
      <c r="AR136" s="399" t="b">
        <v>1</v>
      </c>
    </row>
    <row r="137" spans="4:44">
      <c r="D137" s="396"/>
      <c r="I137" s="399" t="str">
        <f t="shared" si="4"/>
        <v/>
      </c>
      <c r="J137" s="399" t="str">
        <f t="shared" si="5"/>
        <v/>
      </c>
      <c r="K137" s="405"/>
      <c r="L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5"/>
      <c r="AL137" s="405"/>
      <c r="AM137" s="399" t="b">
        <v>1</v>
      </c>
      <c r="AN137" s="399" t="b">
        <v>0</v>
      </c>
      <c r="AO137" s="399" t="b">
        <v>0</v>
      </c>
      <c r="AP137" s="399" t="s">
        <v>649</v>
      </c>
      <c r="AQ137" s="399">
        <v>0</v>
      </c>
      <c r="AR137" s="399" t="b">
        <v>1</v>
      </c>
    </row>
    <row r="138" spans="4:44">
      <c r="D138" s="396"/>
      <c r="I138" s="399" t="str">
        <f t="shared" si="4"/>
        <v/>
      </c>
      <c r="J138" s="399" t="str">
        <f t="shared" si="5"/>
        <v/>
      </c>
      <c r="K138" s="405"/>
      <c r="L138" s="405"/>
      <c r="P138" s="405"/>
      <c r="Q138" s="405"/>
      <c r="R138" s="405"/>
      <c r="S138" s="405"/>
      <c r="T138" s="405"/>
      <c r="U138" s="405"/>
      <c r="V138" s="405"/>
      <c r="W138" s="405"/>
      <c r="X138" s="405"/>
      <c r="Y138" s="405"/>
      <c r="Z138" s="405"/>
      <c r="AA138" s="405"/>
      <c r="AB138" s="405"/>
      <c r="AC138" s="405"/>
      <c r="AD138" s="405"/>
      <c r="AE138" s="405"/>
      <c r="AF138" s="405"/>
      <c r="AG138" s="405"/>
      <c r="AH138" s="405"/>
      <c r="AI138" s="405"/>
      <c r="AJ138" s="405"/>
      <c r="AK138" s="405"/>
      <c r="AL138" s="405"/>
      <c r="AM138" s="399" t="b">
        <v>1</v>
      </c>
      <c r="AN138" s="399" t="b">
        <v>0</v>
      </c>
      <c r="AO138" s="399" t="b">
        <v>0</v>
      </c>
      <c r="AP138" s="399" t="s">
        <v>649</v>
      </c>
      <c r="AQ138" s="399">
        <v>0</v>
      </c>
      <c r="AR138" s="399" t="b">
        <v>1</v>
      </c>
    </row>
    <row r="139" spans="4:44">
      <c r="D139" s="396"/>
      <c r="I139" s="399" t="str">
        <f t="shared" si="4"/>
        <v/>
      </c>
      <c r="J139" s="399" t="str">
        <f t="shared" si="5"/>
        <v/>
      </c>
      <c r="K139" s="405"/>
      <c r="L139" s="405"/>
      <c r="P139" s="405"/>
      <c r="Q139" s="405"/>
      <c r="R139" s="405"/>
      <c r="S139" s="405"/>
      <c r="T139" s="405"/>
      <c r="U139" s="405"/>
      <c r="V139" s="405"/>
      <c r="W139" s="405"/>
      <c r="X139" s="405"/>
      <c r="Y139" s="405"/>
      <c r="Z139" s="405"/>
      <c r="AA139" s="405"/>
      <c r="AB139" s="405"/>
      <c r="AC139" s="405"/>
      <c r="AD139" s="405"/>
      <c r="AE139" s="405"/>
      <c r="AF139" s="405"/>
      <c r="AG139" s="405"/>
      <c r="AH139" s="405"/>
      <c r="AI139" s="405"/>
      <c r="AJ139" s="405"/>
      <c r="AK139" s="405"/>
      <c r="AL139" s="405"/>
      <c r="AM139" s="399" t="b">
        <v>1</v>
      </c>
      <c r="AN139" s="399" t="b">
        <v>0</v>
      </c>
      <c r="AO139" s="399" t="b">
        <v>0</v>
      </c>
      <c r="AP139" s="399" t="s">
        <v>649</v>
      </c>
      <c r="AQ139" s="399">
        <v>0</v>
      </c>
      <c r="AR139" s="399" t="b">
        <v>1</v>
      </c>
    </row>
    <row r="140" spans="4:44">
      <c r="D140" s="396"/>
      <c r="I140" s="399" t="str">
        <f t="shared" si="4"/>
        <v/>
      </c>
      <c r="J140" s="399" t="str">
        <f t="shared" si="5"/>
        <v/>
      </c>
      <c r="K140" s="405"/>
      <c r="L140" s="405"/>
      <c r="P140" s="405"/>
      <c r="Q140" s="405"/>
      <c r="R140" s="405"/>
      <c r="S140" s="405"/>
      <c r="T140" s="405"/>
      <c r="U140" s="405"/>
      <c r="V140" s="405"/>
      <c r="W140" s="405"/>
      <c r="X140" s="405"/>
      <c r="Y140" s="405"/>
      <c r="Z140" s="405"/>
      <c r="AA140" s="405"/>
      <c r="AB140" s="405"/>
      <c r="AC140" s="405"/>
      <c r="AD140" s="405"/>
      <c r="AE140" s="405"/>
      <c r="AF140" s="405"/>
      <c r="AG140" s="405"/>
      <c r="AH140" s="405"/>
      <c r="AI140" s="405"/>
      <c r="AJ140" s="405"/>
      <c r="AK140" s="405"/>
      <c r="AL140" s="405"/>
      <c r="AM140" s="399" t="b">
        <v>1</v>
      </c>
      <c r="AN140" s="399" t="b">
        <v>0</v>
      </c>
      <c r="AO140" s="399" t="b">
        <v>0</v>
      </c>
      <c r="AP140" s="399" t="s">
        <v>649</v>
      </c>
      <c r="AQ140" s="399">
        <v>0</v>
      </c>
      <c r="AR140" s="399" t="b">
        <v>1</v>
      </c>
    </row>
    <row r="141" spans="4:44">
      <c r="D141" s="396"/>
      <c r="I141" s="399" t="str">
        <f t="shared" si="4"/>
        <v/>
      </c>
      <c r="J141" s="399" t="str">
        <f t="shared" si="5"/>
        <v/>
      </c>
      <c r="K141" s="405"/>
      <c r="L141" s="405"/>
      <c r="P141" s="405"/>
      <c r="Q141" s="405"/>
      <c r="R141" s="405"/>
      <c r="S141" s="405"/>
      <c r="T141" s="405"/>
      <c r="U141" s="405"/>
      <c r="V141" s="405"/>
      <c r="W141" s="405"/>
      <c r="X141" s="405"/>
      <c r="Y141" s="405"/>
      <c r="Z141" s="405"/>
      <c r="AA141" s="405"/>
      <c r="AB141" s="405"/>
      <c r="AC141" s="405"/>
      <c r="AD141" s="405"/>
      <c r="AE141" s="405"/>
      <c r="AF141" s="405"/>
      <c r="AG141" s="405"/>
      <c r="AH141" s="405"/>
      <c r="AI141" s="405"/>
      <c r="AJ141" s="405"/>
      <c r="AK141" s="405"/>
      <c r="AL141" s="405"/>
      <c r="AM141" s="399" t="b">
        <v>1</v>
      </c>
      <c r="AN141" s="399" t="b">
        <v>0</v>
      </c>
      <c r="AO141" s="399" t="b">
        <v>0</v>
      </c>
      <c r="AP141" s="399" t="s">
        <v>649</v>
      </c>
      <c r="AQ141" s="399">
        <v>0</v>
      </c>
      <c r="AR141" s="399" t="b">
        <v>1</v>
      </c>
    </row>
    <row r="142" spans="4:44">
      <c r="D142" s="396"/>
      <c r="I142" s="399" t="str">
        <f t="shared" si="4"/>
        <v/>
      </c>
      <c r="J142" s="399" t="str">
        <f t="shared" si="5"/>
        <v/>
      </c>
      <c r="K142" s="405"/>
      <c r="L142" s="405"/>
      <c r="P142" s="405"/>
      <c r="Q142" s="405"/>
      <c r="R142" s="405"/>
      <c r="S142" s="405"/>
      <c r="T142" s="405"/>
      <c r="U142" s="405"/>
      <c r="V142" s="405"/>
      <c r="W142" s="405"/>
      <c r="X142" s="405"/>
      <c r="Y142" s="405"/>
      <c r="Z142" s="405"/>
      <c r="AA142" s="405"/>
      <c r="AB142" s="405"/>
      <c r="AC142" s="405"/>
      <c r="AD142" s="405"/>
      <c r="AE142" s="405"/>
      <c r="AF142" s="405"/>
      <c r="AG142" s="405"/>
      <c r="AH142" s="405"/>
      <c r="AI142" s="405"/>
      <c r="AJ142" s="405"/>
      <c r="AK142" s="405"/>
      <c r="AL142" s="405"/>
      <c r="AM142" s="399" t="b">
        <v>1</v>
      </c>
      <c r="AN142" s="399" t="b">
        <v>0</v>
      </c>
      <c r="AO142" s="399" t="b">
        <v>0</v>
      </c>
      <c r="AP142" s="399" t="s">
        <v>649</v>
      </c>
      <c r="AQ142" s="399">
        <v>0</v>
      </c>
      <c r="AR142" s="399" t="b">
        <v>1</v>
      </c>
    </row>
    <row r="143" spans="4:44">
      <c r="D143" s="396"/>
      <c r="I143" s="399" t="str">
        <f t="shared" si="4"/>
        <v/>
      </c>
      <c r="J143" s="399" t="str">
        <f t="shared" si="5"/>
        <v/>
      </c>
      <c r="K143" s="405"/>
      <c r="L143" s="405"/>
      <c r="P143" s="405"/>
      <c r="Q143" s="405"/>
      <c r="R143" s="405"/>
      <c r="S143" s="405"/>
      <c r="T143" s="405"/>
      <c r="U143" s="405"/>
      <c r="V143" s="405"/>
      <c r="W143" s="405"/>
      <c r="X143" s="405"/>
      <c r="Y143" s="405"/>
      <c r="Z143" s="405"/>
      <c r="AA143" s="405"/>
      <c r="AB143" s="405"/>
      <c r="AC143" s="405"/>
      <c r="AD143" s="405"/>
      <c r="AE143" s="405"/>
      <c r="AF143" s="405"/>
      <c r="AG143" s="405"/>
      <c r="AH143" s="405"/>
      <c r="AI143" s="405"/>
      <c r="AJ143" s="405"/>
      <c r="AK143" s="405"/>
      <c r="AL143" s="405"/>
      <c r="AM143" s="399" t="b">
        <v>1</v>
      </c>
      <c r="AN143" s="399" t="b">
        <v>0</v>
      </c>
      <c r="AO143" s="399" t="b">
        <v>0</v>
      </c>
      <c r="AP143" s="399" t="s">
        <v>649</v>
      </c>
      <c r="AQ143" s="399">
        <v>0</v>
      </c>
      <c r="AR143" s="399" t="b">
        <v>1</v>
      </c>
    </row>
    <row r="144" spans="4:44">
      <c r="D144" s="396"/>
      <c r="I144" s="399" t="str">
        <f t="shared" si="4"/>
        <v/>
      </c>
      <c r="J144" s="399" t="str">
        <f t="shared" si="5"/>
        <v/>
      </c>
      <c r="K144" s="405"/>
      <c r="L144" s="405"/>
      <c r="P144" s="405"/>
      <c r="Q144" s="405"/>
      <c r="R144" s="405"/>
      <c r="S144" s="405"/>
      <c r="T144" s="405"/>
      <c r="U144" s="405"/>
      <c r="V144" s="405"/>
      <c r="W144" s="405"/>
      <c r="X144" s="405"/>
      <c r="Y144" s="405"/>
      <c r="Z144" s="405"/>
      <c r="AA144" s="405"/>
      <c r="AB144" s="405"/>
      <c r="AC144" s="405"/>
      <c r="AD144" s="405"/>
      <c r="AE144" s="405"/>
      <c r="AF144" s="405"/>
      <c r="AG144" s="405"/>
      <c r="AH144" s="405"/>
      <c r="AI144" s="405"/>
      <c r="AJ144" s="405"/>
      <c r="AK144" s="405"/>
      <c r="AL144" s="405"/>
      <c r="AM144" s="399" t="b">
        <v>1</v>
      </c>
      <c r="AN144" s="399" t="b">
        <v>0</v>
      </c>
      <c r="AO144" s="399" t="b">
        <v>0</v>
      </c>
      <c r="AP144" s="399" t="s">
        <v>649</v>
      </c>
      <c r="AQ144" s="399">
        <v>0</v>
      </c>
      <c r="AR144" s="399" t="b">
        <v>1</v>
      </c>
    </row>
    <row r="145" spans="4:44">
      <c r="D145" s="396"/>
      <c r="I145" s="399" t="str">
        <f t="shared" si="4"/>
        <v/>
      </c>
      <c r="J145" s="399" t="str">
        <f t="shared" si="5"/>
        <v/>
      </c>
      <c r="K145" s="405"/>
      <c r="L145" s="405"/>
      <c r="P145" s="405"/>
      <c r="Q145" s="405"/>
      <c r="R145" s="405"/>
      <c r="S145" s="405"/>
      <c r="T145" s="405"/>
      <c r="U145" s="405"/>
      <c r="V145" s="405"/>
      <c r="W145" s="405"/>
      <c r="X145" s="405"/>
      <c r="Y145" s="405"/>
      <c r="Z145" s="405"/>
      <c r="AA145" s="405"/>
      <c r="AB145" s="405"/>
      <c r="AC145" s="405"/>
      <c r="AD145" s="405"/>
      <c r="AE145" s="405"/>
      <c r="AF145" s="405"/>
      <c r="AG145" s="405"/>
      <c r="AH145" s="405"/>
      <c r="AI145" s="405"/>
      <c r="AJ145" s="405"/>
      <c r="AK145" s="405"/>
      <c r="AL145" s="405"/>
      <c r="AM145" s="399" t="b">
        <v>1</v>
      </c>
      <c r="AN145" s="399" t="b">
        <v>0</v>
      </c>
      <c r="AO145" s="399" t="b">
        <v>0</v>
      </c>
      <c r="AP145" s="399" t="s">
        <v>649</v>
      </c>
      <c r="AQ145" s="399">
        <v>0</v>
      </c>
      <c r="AR145" s="399" t="b">
        <v>1</v>
      </c>
    </row>
    <row r="146" spans="4:44">
      <c r="D146" s="396"/>
      <c r="I146" s="399" t="str">
        <f t="shared" si="4"/>
        <v/>
      </c>
      <c r="J146" s="399" t="str">
        <f t="shared" si="5"/>
        <v/>
      </c>
      <c r="K146" s="405"/>
      <c r="L146" s="405"/>
      <c r="P146" s="405"/>
      <c r="Q146" s="405"/>
      <c r="R146" s="405"/>
      <c r="S146" s="405"/>
      <c r="T146" s="405"/>
      <c r="U146" s="405"/>
      <c r="V146" s="405"/>
      <c r="W146" s="405"/>
      <c r="X146" s="405"/>
      <c r="Y146" s="405"/>
      <c r="Z146" s="405"/>
      <c r="AA146" s="405"/>
      <c r="AB146" s="405"/>
      <c r="AC146" s="405"/>
      <c r="AD146" s="405"/>
      <c r="AE146" s="405"/>
      <c r="AF146" s="405"/>
      <c r="AG146" s="405"/>
      <c r="AH146" s="405"/>
      <c r="AI146" s="405"/>
      <c r="AJ146" s="405"/>
      <c r="AK146" s="405"/>
      <c r="AL146" s="405"/>
      <c r="AM146" s="399" t="b">
        <v>1</v>
      </c>
      <c r="AN146" s="399" t="b">
        <v>0</v>
      </c>
      <c r="AO146" s="399" t="b">
        <v>0</v>
      </c>
      <c r="AP146" s="399" t="s">
        <v>649</v>
      </c>
      <c r="AQ146" s="399">
        <v>0</v>
      </c>
      <c r="AR146" s="399" t="b">
        <v>1</v>
      </c>
    </row>
    <row r="147" spans="4:44">
      <c r="D147" s="396"/>
      <c r="I147" s="399" t="str">
        <f t="shared" si="4"/>
        <v/>
      </c>
      <c r="J147" s="399" t="str">
        <f t="shared" si="5"/>
        <v/>
      </c>
      <c r="K147" s="405"/>
      <c r="L147" s="405"/>
      <c r="P147" s="405"/>
      <c r="Q147" s="405"/>
      <c r="R147" s="405"/>
      <c r="S147" s="405"/>
      <c r="T147" s="405"/>
      <c r="U147" s="405"/>
      <c r="V147" s="405"/>
      <c r="W147" s="405"/>
      <c r="X147" s="405"/>
      <c r="Y147" s="405"/>
      <c r="Z147" s="405"/>
      <c r="AA147" s="405"/>
      <c r="AB147" s="405"/>
      <c r="AC147" s="405"/>
      <c r="AD147" s="405"/>
      <c r="AE147" s="405"/>
      <c r="AF147" s="405"/>
      <c r="AG147" s="405"/>
      <c r="AH147" s="405"/>
      <c r="AI147" s="405"/>
      <c r="AJ147" s="405"/>
      <c r="AK147" s="405"/>
      <c r="AL147" s="405"/>
      <c r="AM147" s="399" t="b">
        <v>1</v>
      </c>
      <c r="AN147" s="399" t="b">
        <v>0</v>
      </c>
      <c r="AO147" s="399" t="b">
        <v>0</v>
      </c>
      <c r="AP147" s="399" t="s">
        <v>649</v>
      </c>
      <c r="AQ147" s="399">
        <v>0</v>
      </c>
      <c r="AR147" s="399" t="b">
        <v>1</v>
      </c>
    </row>
    <row r="148" spans="4:44">
      <c r="D148" s="396"/>
      <c r="I148" s="399" t="str">
        <f t="shared" si="4"/>
        <v/>
      </c>
      <c r="J148" s="399" t="str">
        <f t="shared" si="5"/>
        <v/>
      </c>
      <c r="K148" s="405"/>
      <c r="L148" s="405"/>
      <c r="P148" s="405"/>
      <c r="Q148" s="405"/>
      <c r="R148" s="405"/>
      <c r="S148" s="405"/>
      <c r="T148" s="405"/>
      <c r="U148" s="405"/>
      <c r="V148" s="405"/>
      <c r="W148" s="405"/>
      <c r="X148" s="405"/>
      <c r="Y148" s="405"/>
      <c r="Z148" s="405"/>
      <c r="AA148" s="405"/>
      <c r="AB148" s="405"/>
      <c r="AC148" s="405"/>
      <c r="AD148" s="405"/>
      <c r="AE148" s="405"/>
      <c r="AF148" s="405"/>
      <c r="AG148" s="405"/>
      <c r="AH148" s="405"/>
      <c r="AI148" s="405"/>
      <c r="AJ148" s="405"/>
      <c r="AK148" s="405"/>
      <c r="AL148" s="405"/>
      <c r="AM148" s="399" t="b">
        <v>1</v>
      </c>
      <c r="AN148" s="399" t="b">
        <v>0</v>
      </c>
      <c r="AO148" s="399" t="b">
        <v>0</v>
      </c>
      <c r="AP148" s="399" t="s">
        <v>649</v>
      </c>
      <c r="AQ148" s="399">
        <v>0</v>
      </c>
      <c r="AR148" s="399" t="b">
        <v>1</v>
      </c>
    </row>
    <row r="149" spans="4:44">
      <c r="D149" s="396"/>
      <c r="I149" s="399" t="str">
        <f t="shared" si="4"/>
        <v/>
      </c>
      <c r="J149" s="399" t="str">
        <f t="shared" si="5"/>
        <v/>
      </c>
      <c r="K149" s="405"/>
      <c r="L149" s="405"/>
      <c r="P149" s="405"/>
      <c r="Q149" s="405"/>
      <c r="R149" s="405"/>
      <c r="S149" s="405"/>
      <c r="T149" s="405"/>
      <c r="U149" s="405"/>
      <c r="V149" s="405"/>
      <c r="W149" s="405"/>
      <c r="X149" s="405"/>
      <c r="Y149" s="405"/>
      <c r="Z149" s="405"/>
      <c r="AA149" s="405"/>
      <c r="AB149" s="405"/>
      <c r="AC149" s="405"/>
      <c r="AD149" s="405"/>
      <c r="AE149" s="405"/>
      <c r="AF149" s="405"/>
      <c r="AG149" s="405"/>
      <c r="AH149" s="405"/>
      <c r="AI149" s="405"/>
      <c r="AJ149" s="405"/>
      <c r="AK149" s="405"/>
      <c r="AL149" s="405"/>
      <c r="AM149" s="399" t="b">
        <v>1</v>
      </c>
      <c r="AN149" s="399" t="b">
        <v>0</v>
      </c>
      <c r="AO149" s="399" t="b">
        <v>0</v>
      </c>
      <c r="AP149" s="399" t="s">
        <v>649</v>
      </c>
      <c r="AQ149" s="399">
        <v>0</v>
      </c>
      <c r="AR149" s="399" t="b">
        <v>1</v>
      </c>
    </row>
    <row r="150" spans="4:44">
      <c r="D150" s="396"/>
      <c r="I150" s="399" t="str">
        <f t="shared" si="4"/>
        <v/>
      </c>
      <c r="J150" s="399" t="str">
        <f t="shared" si="5"/>
        <v/>
      </c>
      <c r="K150" s="405"/>
      <c r="L150" s="405"/>
      <c r="P150" s="405"/>
      <c r="Q150" s="405"/>
      <c r="R150" s="405"/>
      <c r="S150" s="405"/>
      <c r="T150" s="405"/>
      <c r="U150" s="405"/>
      <c r="V150" s="405"/>
      <c r="W150" s="405"/>
      <c r="X150" s="405"/>
      <c r="Y150" s="405"/>
      <c r="Z150" s="405"/>
      <c r="AA150" s="405"/>
      <c r="AB150" s="405"/>
      <c r="AC150" s="405"/>
      <c r="AD150" s="405"/>
      <c r="AE150" s="405"/>
      <c r="AF150" s="405"/>
      <c r="AG150" s="405"/>
      <c r="AH150" s="405"/>
      <c r="AI150" s="405"/>
      <c r="AJ150" s="405"/>
      <c r="AK150" s="405"/>
      <c r="AL150" s="405"/>
      <c r="AM150" s="399" t="b">
        <v>1</v>
      </c>
      <c r="AN150" s="399" t="b">
        <v>0</v>
      </c>
      <c r="AO150" s="399" t="b">
        <v>0</v>
      </c>
      <c r="AP150" s="399" t="s">
        <v>649</v>
      </c>
      <c r="AQ150" s="399">
        <v>0</v>
      </c>
      <c r="AR150" s="399" t="b">
        <v>1</v>
      </c>
    </row>
    <row r="151" spans="4:44">
      <c r="D151" s="396"/>
      <c r="I151" s="399" t="str">
        <f t="shared" si="4"/>
        <v/>
      </c>
      <c r="J151" s="399" t="str">
        <f t="shared" si="5"/>
        <v/>
      </c>
      <c r="K151" s="405"/>
      <c r="L151" s="405"/>
      <c r="P151" s="405"/>
      <c r="Q151" s="405"/>
      <c r="R151" s="405"/>
      <c r="S151" s="405"/>
      <c r="T151" s="405"/>
      <c r="U151" s="405"/>
      <c r="V151" s="405"/>
      <c r="W151" s="405"/>
      <c r="X151" s="405"/>
      <c r="Y151" s="405"/>
      <c r="Z151" s="405"/>
      <c r="AA151" s="405"/>
      <c r="AB151" s="405"/>
      <c r="AC151" s="405"/>
      <c r="AD151" s="405"/>
      <c r="AE151" s="405"/>
      <c r="AF151" s="405"/>
      <c r="AG151" s="405"/>
      <c r="AH151" s="405"/>
      <c r="AI151" s="405"/>
      <c r="AJ151" s="405"/>
      <c r="AK151" s="405"/>
      <c r="AL151" s="405"/>
      <c r="AM151" s="399" t="b">
        <v>1</v>
      </c>
      <c r="AN151" s="399" t="b">
        <v>0</v>
      </c>
      <c r="AO151" s="399" t="b">
        <v>0</v>
      </c>
      <c r="AP151" s="399" t="s">
        <v>649</v>
      </c>
      <c r="AQ151" s="399">
        <v>0</v>
      </c>
      <c r="AR151" s="399" t="b">
        <v>1</v>
      </c>
    </row>
    <row r="152" spans="4:44">
      <c r="D152" s="396"/>
      <c r="I152" s="399" t="str">
        <f t="shared" si="4"/>
        <v/>
      </c>
      <c r="J152" s="399" t="str">
        <f t="shared" si="5"/>
        <v/>
      </c>
      <c r="K152" s="405"/>
      <c r="L152" s="405"/>
      <c r="P152" s="405"/>
      <c r="Q152" s="405"/>
      <c r="R152" s="405"/>
      <c r="S152" s="405"/>
      <c r="T152" s="405"/>
      <c r="U152" s="405"/>
      <c r="V152" s="405"/>
      <c r="W152" s="405"/>
      <c r="X152" s="405"/>
      <c r="Y152" s="405"/>
      <c r="Z152" s="405"/>
      <c r="AA152" s="405"/>
      <c r="AB152" s="405"/>
      <c r="AC152" s="405"/>
      <c r="AD152" s="405"/>
      <c r="AE152" s="405"/>
      <c r="AF152" s="405"/>
      <c r="AG152" s="405"/>
      <c r="AH152" s="405"/>
      <c r="AI152" s="405"/>
      <c r="AJ152" s="405"/>
      <c r="AK152" s="405"/>
      <c r="AL152" s="405"/>
      <c r="AM152" s="399" t="b">
        <v>1</v>
      </c>
      <c r="AN152" s="399" t="b">
        <v>0</v>
      </c>
      <c r="AO152" s="399" t="b">
        <v>0</v>
      </c>
      <c r="AP152" s="399" t="s">
        <v>649</v>
      </c>
      <c r="AQ152" s="399">
        <v>0</v>
      </c>
      <c r="AR152" s="399" t="b">
        <v>1</v>
      </c>
    </row>
    <row r="153" spans="4:44">
      <c r="D153" s="396"/>
      <c r="I153" s="399" t="str">
        <f t="shared" si="4"/>
        <v/>
      </c>
      <c r="J153" s="399" t="str">
        <f t="shared" si="5"/>
        <v/>
      </c>
      <c r="K153" s="405"/>
      <c r="L153" s="405"/>
      <c r="P153" s="405"/>
      <c r="Q153" s="405"/>
      <c r="R153" s="405"/>
      <c r="S153" s="405"/>
      <c r="T153" s="405"/>
      <c r="U153" s="405"/>
      <c r="V153" s="405"/>
      <c r="W153" s="405"/>
      <c r="X153" s="405"/>
      <c r="Y153" s="405"/>
      <c r="Z153" s="405"/>
      <c r="AA153" s="405"/>
      <c r="AB153" s="405"/>
      <c r="AC153" s="405"/>
      <c r="AD153" s="405"/>
      <c r="AE153" s="405"/>
      <c r="AF153" s="405"/>
      <c r="AG153" s="405"/>
      <c r="AH153" s="405"/>
      <c r="AI153" s="405"/>
      <c r="AJ153" s="405"/>
      <c r="AK153" s="405"/>
      <c r="AL153" s="405"/>
      <c r="AM153" s="399" t="b">
        <v>1</v>
      </c>
      <c r="AN153" s="399" t="b">
        <v>0</v>
      </c>
      <c r="AO153" s="399" t="b">
        <v>0</v>
      </c>
      <c r="AP153" s="399" t="s">
        <v>649</v>
      </c>
      <c r="AQ153" s="399">
        <v>0</v>
      </c>
      <c r="AR153" s="399" t="b">
        <v>1</v>
      </c>
    </row>
    <row r="154" spans="4:44">
      <c r="D154" s="396"/>
      <c r="I154" s="399" t="str">
        <f t="shared" si="4"/>
        <v/>
      </c>
      <c r="J154" s="399" t="str">
        <f t="shared" si="5"/>
        <v/>
      </c>
      <c r="K154" s="405"/>
      <c r="L154" s="405"/>
      <c r="P154" s="405"/>
      <c r="Q154" s="405"/>
      <c r="R154" s="405"/>
      <c r="S154" s="405"/>
      <c r="T154" s="405"/>
      <c r="U154" s="405"/>
      <c r="V154" s="405"/>
      <c r="W154" s="405"/>
      <c r="X154" s="405"/>
      <c r="Y154" s="405"/>
      <c r="Z154" s="405"/>
      <c r="AA154" s="405"/>
      <c r="AB154" s="405"/>
      <c r="AC154" s="405"/>
      <c r="AD154" s="405"/>
      <c r="AE154" s="405"/>
      <c r="AF154" s="405"/>
      <c r="AG154" s="405"/>
      <c r="AH154" s="405"/>
      <c r="AI154" s="405"/>
      <c r="AJ154" s="405"/>
      <c r="AK154" s="405"/>
      <c r="AL154" s="405"/>
      <c r="AM154" s="399" t="b">
        <v>1</v>
      </c>
      <c r="AN154" s="399" t="b">
        <v>0</v>
      </c>
      <c r="AO154" s="399" t="b">
        <v>0</v>
      </c>
      <c r="AP154" s="399" t="s">
        <v>649</v>
      </c>
      <c r="AQ154" s="399">
        <v>0</v>
      </c>
      <c r="AR154" s="399" t="b">
        <v>1</v>
      </c>
    </row>
    <row r="155" spans="4:44">
      <c r="D155" s="396"/>
      <c r="I155" s="399" t="str">
        <f t="shared" si="4"/>
        <v/>
      </c>
      <c r="J155" s="399" t="str">
        <f t="shared" si="5"/>
        <v/>
      </c>
      <c r="K155" s="405"/>
      <c r="L155" s="405"/>
      <c r="P155" s="405"/>
      <c r="Q155" s="405"/>
      <c r="R155" s="405"/>
      <c r="S155" s="405"/>
      <c r="T155" s="405"/>
      <c r="U155" s="405"/>
      <c r="V155" s="405"/>
      <c r="W155" s="405"/>
      <c r="X155" s="405"/>
      <c r="Y155" s="405"/>
      <c r="Z155" s="405"/>
      <c r="AA155" s="405"/>
      <c r="AB155" s="405"/>
      <c r="AC155" s="405"/>
      <c r="AD155" s="405"/>
      <c r="AE155" s="405"/>
      <c r="AF155" s="405"/>
      <c r="AG155" s="405"/>
      <c r="AH155" s="405"/>
      <c r="AI155" s="405"/>
      <c r="AJ155" s="405"/>
      <c r="AK155" s="405"/>
      <c r="AL155" s="405"/>
      <c r="AM155" s="399" t="b">
        <v>1</v>
      </c>
      <c r="AN155" s="399" t="b">
        <v>0</v>
      </c>
      <c r="AO155" s="399" t="b">
        <v>0</v>
      </c>
      <c r="AP155" s="399" t="s">
        <v>649</v>
      </c>
      <c r="AQ155" s="399">
        <v>0</v>
      </c>
      <c r="AR155" s="399" t="b">
        <v>1</v>
      </c>
    </row>
    <row r="156" spans="4:44">
      <c r="D156" s="396"/>
      <c r="I156" s="399" t="str">
        <f t="shared" si="4"/>
        <v/>
      </c>
      <c r="J156" s="399" t="str">
        <f t="shared" si="5"/>
        <v/>
      </c>
      <c r="K156" s="405"/>
      <c r="L156" s="405"/>
      <c r="P156" s="405"/>
      <c r="Q156" s="405"/>
      <c r="R156" s="405"/>
      <c r="S156" s="405"/>
      <c r="T156" s="405"/>
      <c r="U156" s="405"/>
      <c r="V156" s="405"/>
      <c r="W156" s="405"/>
      <c r="X156" s="405"/>
      <c r="Y156" s="405"/>
      <c r="Z156" s="405"/>
      <c r="AA156" s="405"/>
      <c r="AB156" s="405"/>
      <c r="AC156" s="405"/>
      <c r="AD156" s="405"/>
      <c r="AE156" s="405"/>
      <c r="AF156" s="405"/>
      <c r="AG156" s="405"/>
      <c r="AH156" s="405"/>
      <c r="AI156" s="405"/>
      <c r="AJ156" s="405"/>
      <c r="AK156" s="405"/>
      <c r="AL156" s="405"/>
      <c r="AM156" s="399" t="b">
        <v>1</v>
      </c>
      <c r="AN156" s="399" t="b">
        <v>0</v>
      </c>
      <c r="AO156" s="399" t="b">
        <v>0</v>
      </c>
      <c r="AP156" s="399" t="s">
        <v>649</v>
      </c>
      <c r="AQ156" s="399">
        <v>0</v>
      </c>
      <c r="AR156" s="399" t="b">
        <v>1</v>
      </c>
    </row>
    <row r="157" spans="4:44">
      <c r="D157" s="396"/>
      <c r="I157" s="399" t="str">
        <f t="shared" si="4"/>
        <v/>
      </c>
      <c r="J157" s="399" t="str">
        <f t="shared" si="5"/>
        <v/>
      </c>
      <c r="K157" s="405"/>
      <c r="L157" s="405"/>
      <c r="P157" s="405"/>
      <c r="Q157" s="405"/>
      <c r="R157" s="405"/>
      <c r="S157" s="405"/>
      <c r="T157" s="405"/>
      <c r="U157" s="405"/>
      <c r="V157" s="405"/>
      <c r="W157" s="405"/>
      <c r="X157" s="405"/>
      <c r="Y157" s="405"/>
      <c r="Z157" s="405"/>
      <c r="AA157" s="405"/>
      <c r="AB157" s="405"/>
      <c r="AC157" s="405"/>
      <c r="AD157" s="405"/>
      <c r="AE157" s="405"/>
      <c r="AF157" s="405"/>
      <c r="AG157" s="405"/>
      <c r="AH157" s="405"/>
      <c r="AI157" s="405"/>
      <c r="AJ157" s="405"/>
      <c r="AK157" s="405"/>
      <c r="AL157" s="405"/>
      <c r="AM157" s="399" t="b">
        <v>1</v>
      </c>
      <c r="AN157" s="399" t="b">
        <v>0</v>
      </c>
      <c r="AO157" s="399" t="b">
        <v>0</v>
      </c>
      <c r="AP157" s="399" t="s">
        <v>649</v>
      </c>
      <c r="AQ157" s="399">
        <v>0</v>
      </c>
      <c r="AR157" s="399" t="b">
        <v>1</v>
      </c>
    </row>
    <row r="158" spans="4:44">
      <c r="D158" s="396"/>
      <c r="I158" s="399" t="str">
        <f t="shared" si="4"/>
        <v/>
      </c>
      <c r="J158" s="399" t="str">
        <f t="shared" si="5"/>
        <v/>
      </c>
      <c r="K158" s="405"/>
      <c r="L158" s="405"/>
      <c r="P158" s="405"/>
      <c r="Q158" s="405"/>
      <c r="R158" s="405"/>
      <c r="S158" s="405"/>
      <c r="T158" s="405"/>
      <c r="U158" s="405"/>
      <c r="V158" s="405"/>
      <c r="W158" s="405"/>
      <c r="X158" s="405"/>
      <c r="Y158" s="405"/>
      <c r="Z158" s="405"/>
      <c r="AA158" s="405"/>
      <c r="AB158" s="405"/>
      <c r="AC158" s="405"/>
      <c r="AD158" s="405"/>
      <c r="AE158" s="405"/>
      <c r="AF158" s="405"/>
      <c r="AG158" s="405"/>
      <c r="AH158" s="405"/>
      <c r="AI158" s="405"/>
      <c r="AJ158" s="405"/>
      <c r="AK158" s="405"/>
      <c r="AL158" s="405"/>
      <c r="AM158" s="399" t="b">
        <v>1</v>
      </c>
      <c r="AN158" s="399" t="b">
        <v>0</v>
      </c>
      <c r="AO158" s="399" t="b">
        <v>0</v>
      </c>
      <c r="AP158" s="399" t="s">
        <v>649</v>
      </c>
      <c r="AQ158" s="399">
        <v>0</v>
      </c>
      <c r="AR158" s="399" t="b">
        <v>1</v>
      </c>
    </row>
    <row r="159" spans="4:44">
      <c r="D159" s="396"/>
      <c r="I159" s="399" t="str">
        <f t="shared" si="4"/>
        <v/>
      </c>
      <c r="J159" s="399" t="str">
        <f t="shared" si="5"/>
        <v/>
      </c>
      <c r="K159" s="405"/>
      <c r="L159" s="405"/>
      <c r="P159" s="405"/>
      <c r="Q159" s="405"/>
      <c r="R159" s="405"/>
      <c r="S159" s="405"/>
      <c r="T159" s="405"/>
      <c r="U159" s="405"/>
      <c r="V159" s="405"/>
      <c r="W159" s="405"/>
      <c r="X159" s="405"/>
      <c r="Y159" s="405"/>
      <c r="Z159" s="405"/>
      <c r="AA159" s="405"/>
      <c r="AB159" s="405"/>
      <c r="AC159" s="405"/>
      <c r="AD159" s="405"/>
      <c r="AE159" s="405"/>
      <c r="AF159" s="405"/>
      <c r="AG159" s="405"/>
      <c r="AH159" s="405"/>
      <c r="AI159" s="405"/>
      <c r="AJ159" s="405"/>
      <c r="AK159" s="405"/>
      <c r="AL159" s="405"/>
      <c r="AM159" s="399" t="b">
        <v>1</v>
      </c>
      <c r="AN159" s="399" t="b">
        <v>0</v>
      </c>
      <c r="AO159" s="399" t="b">
        <v>0</v>
      </c>
      <c r="AP159" s="399" t="s">
        <v>649</v>
      </c>
      <c r="AQ159" s="399">
        <v>0</v>
      </c>
      <c r="AR159" s="399" t="b">
        <v>1</v>
      </c>
    </row>
    <row r="160" spans="4:44">
      <c r="D160" s="396"/>
      <c r="I160" s="399" t="str">
        <f t="shared" si="4"/>
        <v/>
      </c>
      <c r="J160" s="399" t="str">
        <f t="shared" si="5"/>
        <v/>
      </c>
      <c r="K160" s="405"/>
      <c r="L160" s="405"/>
      <c r="P160" s="405"/>
      <c r="Q160" s="405"/>
      <c r="R160" s="405"/>
      <c r="S160" s="405"/>
      <c r="T160" s="405"/>
      <c r="U160" s="405"/>
      <c r="V160" s="405"/>
      <c r="W160" s="405"/>
      <c r="X160" s="405"/>
      <c r="Y160" s="405"/>
      <c r="Z160" s="405"/>
      <c r="AA160" s="405"/>
      <c r="AB160" s="405"/>
      <c r="AC160" s="405"/>
      <c r="AD160" s="405"/>
      <c r="AE160" s="405"/>
      <c r="AF160" s="405"/>
      <c r="AG160" s="405"/>
      <c r="AH160" s="405"/>
      <c r="AI160" s="405"/>
      <c r="AJ160" s="405"/>
      <c r="AK160" s="405"/>
      <c r="AL160" s="405"/>
      <c r="AM160" s="399" t="b">
        <v>1</v>
      </c>
      <c r="AN160" s="399" t="b">
        <v>0</v>
      </c>
      <c r="AO160" s="399" t="b">
        <v>0</v>
      </c>
      <c r="AP160" s="399" t="s">
        <v>649</v>
      </c>
      <c r="AQ160" s="399">
        <v>0</v>
      </c>
      <c r="AR160" s="399" t="b">
        <v>1</v>
      </c>
    </row>
    <row r="161" spans="4:44">
      <c r="D161" s="396"/>
      <c r="I161" s="399" t="str">
        <f t="shared" si="4"/>
        <v/>
      </c>
      <c r="J161" s="399" t="str">
        <f t="shared" si="5"/>
        <v/>
      </c>
      <c r="K161" s="405"/>
      <c r="L161" s="405"/>
      <c r="P161" s="405"/>
      <c r="Q161" s="405"/>
      <c r="R161" s="405"/>
      <c r="S161" s="405"/>
      <c r="T161" s="405"/>
      <c r="U161" s="405"/>
      <c r="V161" s="405"/>
      <c r="W161" s="405"/>
      <c r="X161" s="405"/>
      <c r="Y161" s="405"/>
      <c r="Z161" s="405"/>
      <c r="AA161" s="405"/>
      <c r="AB161" s="405"/>
      <c r="AC161" s="405"/>
      <c r="AD161" s="405"/>
      <c r="AE161" s="405"/>
      <c r="AF161" s="405"/>
      <c r="AG161" s="405"/>
      <c r="AH161" s="405"/>
      <c r="AI161" s="405"/>
      <c r="AJ161" s="405"/>
      <c r="AK161" s="405"/>
      <c r="AL161" s="405"/>
      <c r="AM161" s="399" t="b">
        <v>1</v>
      </c>
      <c r="AN161" s="399" t="b">
        <v>0</v>
      </c>
      <c r="AO161" s="399" t="b">
        <v>0</v>
      </c>
      <c r="AP161" s="399" t="s">
        <v>649</v>
      </c>
      <c r="AQ161" s="399">
        <v>0</v>
      </c>
      <c r="AR161" s="399" t="b">
        <v>1</v>
      </c>
    </row>
    <row r="162" spans="4:44">
      <c r="D162" s="396"/>
      <c r="I162" s="399" t="str">
        <f t="shared" si="4"/>
        <v/>
      </c>
      <c r="J162" s="399" t="str">
        <f t="shared" si="5"/>
        <v/>
      </c>
      <c r="K162" s="405"/>
      <c r="L162" s="405"/>
      <c r="P162" s="405"/>
      <c r="Q162" s="405"/>
      <c r="R162" s="405"/>
      <c r="S162" s="405"/>
      <c r="T162" s="405"/>
      <c r="U162" s="405"/>
      <c r="V162" s="405"/>
      <c r="W162" s="405"/>
      <c r="X162" s="405"/>
      <c r="Y162" s="405"/>
      <c r="Z162" s="405"/>
      <c r="AA162" s="405"/>
      <c r="AB162" s="405"/>
      <c r="AC162" s="405"/>
      <c r="AD162" s="405"/>
      <c r="AE162" s="405"/>
      <c r="AF162" s="405"/>
      <c r="AG162" s="405"/>
      <c r="AH162" s="405"/>
      <c r="AI162" s="405"/>
      <c r="AJ162" s="405"/>
      <c r="AK162" s="405"/>
      <c r="AL162" s="405"/>
      <c r="AM162" s="399" t="b">
        <v>1</v>
      </c>
      <c r="AN162" s="399" t="b">
        <v>0</v>
      </c>
      <c r="AO162" s="399" t="b">
        <v>0</v>
      </c>
      <c r="AP162" s="399" t="s">
        <v>649</v>
      </c>
      <c r="AQ162" s="399">
        <v>0</v>
      </c>
      <c r="AR162" s="399" t="b">
        <v>1</v>
      </c>
    </row>
    <row r="163" spans="4:44">
      <c r="D163" s="396"/>
      <c r="I163" s="399" t="str">
        <f t="shared" si="4"/>
        <v/>
      </c>
      <c r="J163" s="399" t="str">
        <f t="shared" si="5"/>
        <v/>
      </c>
      <c r="K163" s="405"/>
      <c r="L163" s="405"/>
      <c r="P163" s="405"/>
      <c r="Q163" s="405"/>
      <c r="R163" s="405"/>
      <c r="S163" s="405"/>
      <c r="T163" s="405"/>
      <c r="U163" s="405"/>
      <c r="V163" s="405"/>
      <c r="W163" s="405"/>
      <c r="X163" s="405"/>
      <c r="Y163" s="405"/>
      <c r="Z163" s="405"/>
      <c r="AA163" s="405"/>
      <c r="AB163" s="405"/>
      <c r="AC163" s="405"/>
      <c r="AD163" s="405"/>
      <c r="AE163" s="405"/>
      <c r="AF163" s="405"/>
      <c r="AG163" s="405"/>
      <c r="AH163" s="405"/>
      <c r="AI163" s="405"/>
      <c r="AJ163" s="405"/>
      <c r="AK163" s="405"/>
      <c r="AL163" s="405"/>
      <c r="AM163" s="399" t="b">
        <v>1</v>
      </c>
      <c r="AN163" s="399" t="b">
        <v>0</v>
      </c>
      <c r="AO163" s="399" t="b">
        <v>0</v>
      </c>
      <c r="AP163" s="399" t="s">
        <v>649</v>
      </c>
      <c r="AQ163" s="399">
        <v>0</v>
      </c>
      <c r="AR163" s="399" t="b">
        <v>1</v>
      </c>
    </row>
    <row r="164" spans="4:44">
      <c r="D164" s="396"/>
      <c r="I164" s="399" t="str">
        <f t="shared" si="4"/>
        <v/>
      </c>
      <c r="J164" s="399" t="str">
        <f t="shared" si="5"/>
        <v/>
      </c>
      <c r="K164" s="405"/>
      <c r="L164" s="405"/>
      <c r="P164" s="405"/>
      <c r="Q164" s="405"/>
      <c r="R164" s="405"/>
      <c r="S164" s="405"/>
      <c r="T164" s="405"/>
      <c r="U164" s="405"/>
      <c r="V164" s="405"/>
      <c r="W164" s="405"/>
      <c r="X164" s="405"/>
      <c r="Y164" s="405"/>
      <c r="Z164" s="405"/>
      <c r="AA164" s="405"/>
      <c r="AB164" s="405"/>
      <c r="AC164" s="405"/>
      <c r="AD164" s="405"/>
      <c r="AE164" s="405"/>
      <c r="AF164" s="405"/>
      <c r="AG164" s="405"/>
      <c r="AH164" s="405"/>
      <c r="AI164" s="405"/>
      <c r="AJ164" s="405"/>
      <c r="AK164" s="405"/>
      <c r="AL164" s="405"/>
      <c r="AM164" s="399" t="b">
        <v>1</v>
      </c>
      <c r="AN164" s="399" t="b">
        <v>0</v>
      </c>
      <c r="AO164" s="399" t="b">
        <v>0</v>
      </c>
      <c r="AP164" s="399" t="s">
        <v>649</v>
      </c>
      <c r="AQ164" s="399">
        <v>0</v>
      </c>
      <c r="AR164" s="399" t="b">
        <v>1</v>
      </c>
    </row>
    <row r="165" spans="4:44">
      <c r="D165" s="396"/>
      <c r="I165" s="399" t="str">
        <f t="shared" si="4"/>
        <v/>
      </c>
      <c r="J165" s="399" t="str">
        <f t="shared" si="5"/>
        <v/>
      </c>
      <c r="K165" s="405"/>
      <c r="L165" s="405"/>
      <c r="P165" s="405"/>
      <c r="Q165" s="405"/>
      <c r="R165" s="405"/>
      <c r="S165" s="405"/>
      <c r="T165" s="405"/>
      <c r="U165" s="405"/>
      <c r="V165" s="405"/>
      <c r="W165" s="405"/>
      <c r="X165" s="405"/>
      <c r="Y165" s="405"/>
      <c r="Z165" s="405"/>
      <c r="AA165" s="405"/>
      <c r="AB165" s="405"/>
      <c r="AC165" s="405"/>
      <c r="AD165" s="405"/>
      <c r="AE165" s="405"/>
      <c r="AF165" s="405"/>
      <c r="AG165" s="405"/>
      <c r="AH165" s="405"/>
      <c r="AI165" s="405"/>
      <c r="AJ165" s="405"/>
      <c r="AK165" s="405"/>
      <c r="AL165" s="405"/>
      <c r="AM165" s="399" t="b">
        <v>1</v>
      </c>
      <c r="AN165" s="399" t="b">
        <v>0</v>
      </c>
      <c r="AO165" s="399" t="b">
        <v>0</v>
      </c>
      <c r="AP165" s="399" t="s">
        <v>649</v>
      </c>
      <c r="AQ165" s="399">
        <v>0</v>
      </c>
      <c r="AR165" s="399" t="b">
        <v>1</v>
      </c>
    </row>
    <row r="166" spans="4:44">
      <c r="D166" s="396"/>
      <c r="I166" s="399" t="str">
        <f t="shared" si="4"/>
        <v/>
      </c>
      <c r="J166" s="399" t="str">
        <f t="shared" si="5"/>
        <v/>
      </c>
      <c r="K166" s="405"/>
      <c r="L166" s="405"/>
      <c r="P166" s="405"/>
      <c r="Q166" s="405"/>
      <c r="R166" s="405"/>
      <c r="S166" s="405"/>
      <c r="T166" s="405"/>
      <c r="U166" s="405"/>
      <c r="V166" s="405"/>
      <c r="W166" s="405"/>
      <c r="X166" s="405"/>
      <c r="Y166" s="405"/>
      <c r="Z166" s="405"/>
      <c r="AA166" s="405"/>
      <c r="AB166" s="405"/>
      <c r="AC166" s="405"/>
      <c r="AD166" s="405"/>
      <c r="AE166" s="405"/>
      <c r="AF166" s="405"/>
      <c r="AG166" s="405"/>
      <c r="AH166" s="405"/>
      <c r="AI166" s="405"/>
      <c r="AJ166" s="405"/>
      <c r="AK166" s="405"/>
      <c r="AL166" s="405"/>
      <c r="AM166" s="399" t="b">
        <v>1</v>
      </c>
      <c r="AN166" s="399" t="b">
        <v>0</v>
      </c>
      <c r="AO166" s="399" t="b">
        <v>0</v>
      </c>
      <c r="AP166" s="399" t="s">
        <v>649</v>
      </c>
      <c r="AQ166" s="399">
        <v>0</v>
      </c>
      <c r="AR166" s="399" t="b">
        <v>1</v>
      </c>
    </row>
    <row r="167" spans="4:44">
      <c r="D167" s="396"/>
      <c r="I167" s="399" t="str">
        <f t="shared" si="4"/>
        <v/>
      </c>
      <c r="J167" s="399" t="str">
        <f t="shared" si="5"/>
        <v/>
      </c>
      <c r="K167" s="405"/>
      <c r="L167" s="405"/>
      <c r="P167" s="405"/>
      <c r="Q167" s="405"/>
      <c r="R167" s="405"/>
      <c r="S167" s="405"/>
      <c r="T167" s="405"/>
      <c r="U167" s="405"/>
      <c r="V167" s="405"/>
      <c r="W167" s="405"/>
      <c r="X167" s="405"/>
      <c r="Y167" s="405"/>
      <c r="Z167" s="405"/>
      <c r="AA167" s="405"/>
      <c r="AB167" s="405"/>
      <c r="AC167" s="405"/>
      <c r="AD167" s="405"/>
      <c r="AE167" s="405"/>
      <c r="AF167" s="405"/>
      <c r="AG167" s="405"/>
      <c r="AH167" s="405"/>
      <c r="AI167" s="405"/>
      <c r="AJ167" s="405"/>
      <c r="AK167" s="405"/>
      <c r="AL167" s="405"/>
      <c r="AM167" s="399" t="b">
        <v>1</v>
      </c>
      <c r="AN167" s="399" t="b">
        <v>0</v>
      </c>
      <c r="AO167" s="399" t="b">
        <v>0</v>
      </c>
      <c r="AP167" s="399" t="s">
        <v>649</v>
      </c>
      <c r="AQ167" s="399">
        <v>0</v>
      </c>
      <c r="AR167" s="399" t="b">
        <v>1</v>
      </c>
    </row>
    <row r="168" spans="4:44">
      <c r="D168" s="396"/>
      <c r="I168" s="399" t="str">
        <f t="shared" si="4"/>
        <v/>
      </c>
      <c r="J168" s="399" t="str">
        <f t="shared" si="5"/>
        <v/>
      </c>
      <c r="K168" s="405"/>
      <c r="L168" s="405"/>
      <c r="P168" s="405"/>
      <c r="Q168" s="405"/>
      <c r="R168" s="405"/>
      <c r="S168" s="405"/>
      <c r="T168" s="405"/>
      <c r="U168" s="405"/>
      <c r="V168" s="405"/>
      <c r="W168" s="405"/>
      <c r="X168" s="405"/>
      <c r="Y168" s="405"/>
      <c r="Z168" s="405"/>
      <c r="AA168" s="405"/>
      <c r="AB168" s="405"/>
      <c r="AC168" s="405"/>
      <c r="AD168" s="405"/>
      <c r="AE168" s="405"/>
      <c r="AF168" s="405"/>
      <c r="AG168" s="405"/>
      <c r="AH168" s="405"/>
      <c r="AI168" s="405"/>
      <c r="AJ168" s="405"/>
      <c r="AK168" s="405"/>
      <c r="AL168" s="405"/>
      <c r="AM168" s="399" t="b">
        <v>1</v>
      </c>
      <c r="AN168" s="399" t="b">
        <v>0</v>
      </c>
      <c r="AO168" s="399" t="b">
        <v>0</v>
      </c>
      <c r="AP168" s="399" t="s">
        <v>649</v>
      </c>
      <c r="AQ168" s="399">
        <v>0</v>
      </c>
      <c r="AR168" s="399" t="b">
        <v>1</v>
      </c>
    </row>
    <row r="169" spans="4:44">
      <c r="D169" s="396"/>
      <c r="I169" s="399" t="str">
        <f t="shared" si="4"/>
        <v/>
      </c>
      <c r="J169" s="399" t="str">
        <f t="shared" si="5"/>
        <v/>
      </c>
      <c r="K169" s="405"/>
      <c r="L169" s="405"/>
      <c r="P169" s="405"/>
      <c r="Q169" s="405"/>
      <c r="R169" s="405"/>
      <c r="S169" s="405"/>
      <c r="T169" s="405"/>
      <c r="U169" s="405"/>
      <c r="V169" s="405"/>
      <c r="W169" s="405"/>
      <c r="X169" s="405"/>
      <c r="Y169" s="405"/>
      <c r="Z169" s="405"/>
      <c r="AA169" s="405"/>
      <c r="AB169" s="405"/>
      <c r="AC169" s="405"/>
      <c r="AD169" s="405"/>
      <c r="AE169" s="405"/>
      <c r="AF169" s="405"/>
      <c r="AG169" s="405"/>
      <c r="AH169" s="405"/>
      <c r="AI169" s="405"/>
      <c r="AJ169" s="405"/>
      <c r="AK169" s="405"/>
      <c r="AL169" s="405"/>
      <c r="AM169" s="399" t="b">
        <v>1</v>
      </c>
      <c r="AN169" s="399" t="b">
        <v>0</v>
      </c>
      <c r="AO169" s="399" t="b">
        <v>0</v>
      </c>
      <c r="AP169" s="399" t="s">
        <v>649</v>
      </c>
      <c r="AQ169" s="399">
        <v>0</v>
      </c>
      <c r="AR169" s="399" t="b">
        <v>1</v>
      </c>
    </row>
    <row r="170" spans="4:44">
      <c r="D170" s="396"/>
      <c r="I170" s="399" t="str">
        <f t="shared" si="4"/>
        <v/>
      </c>
      <c r="J170" s="399" t="str">
        <f t="shared" si="5"/>
        <v/>
      </c>
      <c r="K170" s="405"/>
      <c r="L170" s="405"/>
      <c r="P170" s="405"/>
      <c r="Q170" s="405"/>
      <c r="R170" s="405"/>
      <c r="S170" s="405"/>
      <c r="T170" s="405"/>
      <c r="U170" s="405"/>
      <c r="V170" s="405"/>
      <c r="W170" s="405"/>
      <c r="X170" s="405"/>
      <c r="Y170" s="405"/>
      <c r="Z170" s="405"/>
      <c r="AA170" s="405"/>
      <c r="AB170" s="405"/>
      <c r="AC170" s="405"/>
      <c r="AD170" s="405"/>
      <c r="AE170" s="405"/>
      <c r="AF170" s="405"/>
      <c r="AG170" s="405"/>
      <c r="AH170" s="405"/>
      <c r="AI170" s="405"/>
      <c r="AJ170" s="405"/>
      <c r="AK170" s="405"/>
      <c r="AL170" s="405"/>
      <c r="AM170" s="399" t="b">
        <v>1</v>
      </c>
      <c r="AN170" s="399" t="b">
        <v>0</v>
      </c>
      <c r="AO170" s="399" t="b">
        <v>0</v>
      </c>
      <c r="AP170" s="399" t="s">
        <v>649</v>
      </c>
      <c r="AQ170" s="399">
        <v>0</v>
      </c>
      <c r="AR170" s="399" t="b">
        <v>1</v>
      </c>
    </row>
    <row r="171" spans="4:44">
      <c r="D171" s="396"/>
      <c r="I171" s="399" t="str">
        <f t="shared" si="4"/>
        <v/>
      </c>
      <c r="J171" s="399" t="str">
        <f t="shared" si="5"/>
        <v/>
      </c>
      <c r="K171" s="405"/>
      <c r="L171" s="405"/>
      <c r="P171" s="405"/>
      <c r="Q171" s="405"/>
      <c r="R171" s="405"/>
      <c r="S171" s="405"/>
      <c r="T171" s="405"/>
      <c r="U171" s="405"/>
      <c r="V171" s="405"/>
      <c r="W171" s="405"/>
      <c r="X171" s="405"/>
      <c r="Y171" s="405"/>
      <c r="Z171" s="405"/>
      <c r="AA171" s="405"/>
      <c r="AB171" s="405"/>
      <c r="AC171" s="405"/>
      <c r="AD171" s="405"/>
      <c r="AE171" s="405"/>
      <c r="AF171" s="405"/>
      <c r="AG171" s="405"/>
      <c r="AH171" s="405"/>
      <c r="AI171" s="405"/>
      <c r="AJ171" s="405"/>
      <c r="AK171" s="405"/>
      <c r="AL171" s="405"/>
      <c r="AM171" s="399" t="b">
        <v>1</v>
      </c>
      <c r="AN171" s="399" t="b">
        <v>0</v>
      </c>
      <c r="AO171" s="399" t="b">
        <v>0</v>
      </c>
      <c r="AP171" s="399" t="s">
        <v>649</v>
      </c>
      <c r="AQ171" s="399">
        <v>0</v>
      </c>
      <c r="AR171" s="399" t="b">
        <v>1</v>
      </c>
    </row>
    <row r="172" spans="4:44">
      <c r="D172" s="396"/>
      <c r="I172" s="399" t="str">
        <f t="shared" si="4"/>
        <v/>
      </c>
      <c r="J172" s="399" t="str">
        <f t="shared" si="5"/>
        <v/>
      </c>
      <c r="K172" s="405"/>
      <c r="L172" s="405"/>
      <c r="P172" s="405"/>
      <c r="Q172" s="405"/>
      <c r="R172" s="405"/>
      <c r="S172" s="405"/>
      <c r="T172" s="405"/>
      <c r="U172" s="405"/>
      <c r="V172" s="405"/>
      <c r="W172" s="405"/>
      <c r="X172" s="405"/>
      <c r="Y172" s="405"/>
      <c r="Z172" s="405"/>
      <c r="AA172" s="405"/>
      <c r="AB172" s="405"/>
      <c r="AC172" s="405"/>
      <c r="AD172" s="405"/>
      <c r="AE172" s="405"/>
      <c r="AF172" s="405"/>
      <c r="AG172" s="405"/>
      <c r="AH172" s="405"/>
      <c r="AI172" s="405"/>
      <c r="AJ172" s="405"/>
      <c r="AK172" s="405"/>
      <c r="AL172" s="405"/>
      <c r="AM172" s="399" t="b">
        <v>1</v>
      </c>
      <c r="AN172" s="399" t="b">
        <v>0</v>
      </c>
      <c r="AO172" s="399" t="b">
        <v>0</v>
      </c>
      <c r="AP172" s="399" t="s">
        <v>649</v>
      </c>
      <c r="AQ172" s="399">
        <v>0</v>
      </c>
      <c r="AR172" s="399" t="b">
        <v>1</v>
      </c>
    </row>
    <row r="173" spans="4:44">
      <c r="D173" s="396"/>
      <c r="I173" s="399" t="str">
        <f t="shared" si="4"/>
        <v/>
      </c>
      <c r="J173" s="399" t="str">
        <f t="shared" si="5"/>
        <v/>
      </c>
      <c r="K173" s="405"/>
      <c r="L173" s="405"/>
      <c r="P173" s="405"/>
      <c r="Q173" s="405"/>
      <c r="R173" s="405"/>
      <c r="S173" s="405"/>
      <c r="T173" s="405"/>
      <c r="U173" s="405"/>
      <c r="V173" s="405"/>
      <c r="W173" s="405"/>
      <c r="X173" s="405"/>
      <c r="Y173" s="405"/>
      <c r="Z173" s="405"/>
      <c r="AA173" s="405"/>
      <c r="AB173" s="405"/>
      <c r="AC173" s="405"/>
      <c r="AD173" s="405"/>
      <c r="AE173" s="405"/>
      <c r="AF173" s="405"/>
      <c r="AG173" s="405"/>
      <c r="AH173" s="405"/>
      <c r="AI173" s="405"/>
      <c r="AJ173" s="405"/>
      <c r="AK173" s="405"/>
      <c r="AL173" s="405"/>
      <c r="AM173" s="399" t="b">
        <v>1</v>
      </c>
      <c r="AN173" s="399" t="b">
        <v>0</v>
      </c>
      <c r="AO173" s="399" t="b">
        <v>0</v>
      </c>
      <c r="AP173" s="399" t="s">
        <v>649</v>
      </c>
      <c r="AQ173" s="399">
        <v>0</v>
      </c>
      <c r="AR173" s="399" t="b">
        <v>1</v>
      </c>
    </row>
    <row r="174" spans="4:44">
      <c r="D174" s="396"/>
      <c r="I174" s="399" t="str">
        <f t="shared" si="4"/>
        <v/>
      </c>
      <c r="J174" s="399" t="str">
        <f t="shared" si="5"/>
        <v/>
      </c>
      <c r="K174" s="405"/>
      <c r="L174" s="405"/>
      <c r="P174" s="405"/>
      <c r="Q174" s="405"/>
      <c r="R174" s="405"/>
      <c r="S174" s="405"/>
      <c r="T174" s="405"/>
      <c r="U174" s="405"/>
      <c r="V174" s="405"/>
      <c r="W174" s="405"/>
      <c r="X174" s="405"/>
      <c r="Y174" s="405"/>
      <c r="Z174" s="405"/>
      <c r="AA174" s="405"/>
      <c r="AB174" s="405"/>
      <c r="AC174" s="405"/>
      <c r="AD174" s="405"/>
      <c r="AE174" s="405"/>
      <c r="AF174" s="405"/>
      <c r="AG174" s="405"/>
      <c r="AH174" s="405"/>
      <c r="AI174" s="405"/>
      <c r="AJ174" s="405"/>
      <c r="AK174" s="405"/>
      <c r="AL174" s="405"/>
      <c r="AM174" s="399" t="b">
        <v>1</v>
      </c>
      <c r="AN174" s="399" t="b">
        <v>0</v>
      </c>
      <c r="AO174" s="399" t="b">
        <v>0</v>
      </c>
      <c r="AP174" s="399" t="s">
        <v>649</v>
      </c>
      <c r="AQ174" s="399">
        <v>0</v>
      </c>
      <c r="AR174" s="399" t="b">
        <v>1</v>
      </c>
    </row>
    <row r="175" spans="4:44">
      <c r="D175" s="396"/>
      <c r="I175" s="399" t="str">
        <f t="shared" si="4"/>
        <v/>
      </c>
      <c r="J175" s="399" t="str">
        <f t="shared" si="5"/>
        <v/>
      </c>
      <c r="K175" s="405"/>
      <c r="L175" s="405"/>
      <c r="P175" s="405"/>
      <c r="Q175" s="405"/>
      <c r="R175" s="405"/>
      <c r="S175" s="405"/>
      <c r="T175" s="405"/>
      <c r="U175" s="405"/>
      <c r="V175" s="405"/>
      <c r="W175" s="405"/>
      <c r="X175" s="405"/>
      <c r="Y175" s="405"/>
      <c r="Z175" s="405"/>
      <c r="AA175" s="405"/>
      <c r="AB175" s="405"/>
      <c r="AC175" s="405"/>
      <c r="AD175" s="405"/>
      <c r="AE175" s="405"/>
      <c r="AF175" s="405"/>
      <c r="AG175" s="405"/>
      <c r="AH175" s="405"/>
      <c r="AI175" s="405"/>
      <c r="AJ175" s="405"/>
      <c r="AK175" s="405"/>
      <c r="AL175" s="405"/>
      <c r="AM175" s="399" t="b">
        <v>1</v>
      </c>
      <c r="AN175" s="399" t="b">
        <v>0</v>
      </c>
      <c r="AO175" s="399" t="b">
        <v>0</v>
      </c>
      <c r="AP175" s="399" t="s">
        <v>649</v>
      </c>
      <c r="AQ175" s="399">
        <v>0</v>
      </c>
      <c r="AR175" s="399" t="b">
        <v>1</v>
      </c>
    </row>
    <row r="176" spans="4:44">
      <c r="D176" s="396"/>
      <c r="I176" s="399" t="str">
        <f t="shared" si="4"/>
        <v/>
      </c>
      <c r="J176" s="399" t="str">
        <f t="shared" si="5"/>
        <v/>
      </c>
      <c r="K176" s="405"/>
      <c r="L176" s="405"/>
      <c r="P176" s="405"/>
      <c r="Q176" s="405"/>
      <c r="R176" s="405"/>
      <c r="S176" s="405"/>
      <c r="T176" s="405"/>
      <c r="U176" s="405"/>
      <c r="V176" s="405"/>
      <c r="W176" s="405"/>
      <c r="X176" s="405"/>
      <c r="Y176" s="405"/>
      <c r="Z176" s="405"/>
      <c r="AA176" s="405"/>
      <c r="AB176" s="405"/>
      <c r="AC176" s="405"/>
      <c r="AD176" s="405"/>
      <c r="AE176" s="405"/>
      <c r="AF176" s="405"/>
      <c r="AG176" s="405"/>
      <c r="AH176" s="405"/>
      <c r="AI176" s="405"/>
      <c r="AJ176" s="405"/>
      <c r="AK176" s="405"/>
      <c r="AL176" s="405"/>
      <c r="AM176" s="399" t="b">
        <v>1</v>
      </c>
      <c r="AN176" s="399" t="b">
        <v>0</v>
      </c>
      <c r="AO176" s="399" t="b">
        <v>0</v>
      </c>
      <c r="AP176" s="399" t="s">
        <v>649</v>
      </c>
      <c r="AQ176" s="399">
        <v>0</v>
      </c>
      <c r="AR176" s="399" t="b">
        <v>1</v>
      </c>
    </row>
    <row r="177" spans="4:44">
      <c r="D177" s="396"/>
      <c r="I177" s="399" t="str">
        <f t="shared" si="4"/>
        <v/>
      </c>
      <c r="J177" s="399" t="str">
        <f t="shared" si="5"/>
        <v/>
      </c>
      <c r="K177" s="405"/>
      <c r="L177" s="405"/>
      <c r="P177" s="405"/>
      <c r="Q177" s="405"/>
      <c r="R177" s="405"/>
      <c r="S177" s="405"/>
      <c r="T177" s="405"/>
      <c r="U177" s="405"/>
      <c r="V177" s="405"/>
      <c r="W177" s="405"/>
      <c r="X177" s="405"/>
      <c r="Y177" s="405"/>
      <c r="Z177" s="405"/>
      <c r="AA177" s="405"/>
      <c r="AB177" s="405"/>
      <c r="AC177" s="405"/>
      <c r="AD177" s="405"/>
      <c r="AE177" s="405"/>
      <c r="AF177" s="405"/>
      <c r="AG177" s="405"/>
      <c r="AH177" s="405"/>
      <c r="AI177" s="405"/>
      <c r="AJ177" s="405"/>
      <c r="AK177" s="405"/>
      <c r="AL177" s="405"/>
      <c r="AM177" s="399" t="b">
        <v>1</v>
      </c>
      <c r="AN177" s="399" t="b">
        <v>0</v>
      </c>
      <c r="AO177" s="399" t="b">
        <v>0</v>
      </c>
      <c r="AP177" s="399" t="s">
        <v>649</v>
      </c>
      <c r="AQ177" s="399">
        <v>0</v>
      </c>
      <c r="AR177" s="399" t="b">
        <v>1</v>
      </c>
    </row>
    <row r="178" spans="4:44">
      <c r="D178" s="396"/>
      <c r="F178" s="415"/>
      <c r="G178" s="415"/>
      <c r="I178" s="399" t="str">
        <f t="shared" si="4"/>
        <v/>
      </c>
      <c r="J178" s="399" t="str">
        <f t="shared" si="5"/>
        <v/>
      </c>
      <c r="K178" s="405"/>
      <c r="L178" s="405"/>
      <c r="P178" s="405"/>
      <c r="Q178" s="405"/>
      <c r="R178" s="405"/>
      <c r="S178" s="405"/>
      <c r="T178" s="405"/>
      <c r="U178" s="405"/>
      <c r="V178" s="405"/>
      <c r="W178" s="405"/>
      <c r="X178" s="405"/>
      <c r="Y178" s="405"/>
      <c r="Z178" s="405"/>
      <c r="AA178" s="405"/>
      <c r="AB178" s="405"/>
      <c r="AC178" s="405"/>
      <c r="AD178" s="405"/>
      <c r="AE178" s="405"/>
      <c r="AF178" s="405"/>
      <c r="AG178" s="405"/>
      <c r="AH178" s="405"/>
      <c r="AI178" s="405"/>
      <c r="AJ178" s="405"/>
      <c r="AK178" s="405"/>
      <c r="AL178" s="405"/>
      <c r="AM178" s="399" t="b">
        <v>1</v>
      </c>
      <c r="AN178" s="399" t="b">
        <v>0</v>
      </c>
      <c r="AO178" s="399" t="b">
        <v>0</v>
      </c>
      <c r="AP178" s="399" t="s">
        <v>649</v>
      </c>
      <c r="AQ178" s="399">
        <v>0</v>
      </c>
      <c r="AR178" s="399" t="b">
        <v>1</v>
      </c>
    </row>
    <row r="179" spans="4:44">
      <c r="D179" s="396"/>
      <c r="I179" s="399" t="str">
        <f t="shared" si="4"/>
        <v/>
      </c>
      <c r="J179" s="399" t="str">
        <f t="shared" si="5"/>
        <v/>
      </c>
      <c r="K179" s="405"/>
      <c r="L179" s="405"/>
      <c r="P179" s="405"/>
      <c r="Q179" s="405"/>
      <c r="R179" s="405"/>
      <c r="S179" s="405"/>
      <c r="T179" s="405"/>
      <c r="U179" s="405"/>
      <c r="V179" s="405"/>
      <c r="W179" s="405"/>
      <c r="X179" s="405"/>
      <c r="Y179" s="405"/>
      <c r="Z179" s="405"/>
      <c r="AA179" s="405"/>
      <c r="AB179" s="405"/>
      <c r="AC179" s="405"/>
      <c r="AD179" s="405"/>
      <c r="AE179" s="405"/>
      <c r="AF179" s="405"/>
      <c r="AG179" s="405"/>
      <c r="AH179" s="405"/>
      <c r="AI179" s="405"/>
      <c r="AJ179" s="405"/>
      <c r="AK179" s="405"/>
      <c r="AL179" s="405"/>
      <c r="AM179" s="399" t="b">
        <v>1</v>
      </c>
      <c r="AN179" s="399" t="b">
        <v>0</v>
      </c>
      <c r="AO179" s="399" t="b">
        <v>0</v>
      </c>
      <c r="AP179" s="399" t="s">
        <v>649</v>
      </c>
      <c r="AQ179" s="399">
        <v>0</v>
      </c>
      <c r="AR179" s="399" t="b">
        <v>1</v>
      </c>
    </row>
    <row r="180" spans="4:44">
      <c r="D180" s="396"/>
      <c r="F180" s="415"/>
      <c r="G180" s="415"/>
      <c r="I180" s="399" t="str">
        <f t="shared" si="4"/>
        <v/>
      </c>
      <c r="J180" s="399" t="str">
        <f t="shared" si="5"/>
        <v/>
      </c>
      <c r="K180" s="405"/>
      <c r="L180" s="405"/>
      <c r="P180" s="405"/>
      <c r="Q180" s="405"/>
      <c r="R180" s="405"/>
      <c r="S180" s="405"/>
      <c r="T180" s="405"/>
      <c r="U180" s="405"/>
      <c r="V180" s="405"/>
      <c r="W180" s="405"/>
      <c r="X180" s="405"/>
      <c r="Y180" s="405"/>
      <c r="Z180" s="405"/>
      <c r="AA180" s="405"/>
      <c r="AB180" s="405"/>
      <c r="AC180" s="405"/>
      <c r="AD180" s="405"/>
      <c r="AE180" s="405"/>
      <c r="AF180" s="405"/>
      <c r="AG180" s="405"/>
      <c r="AH180" s="405"/>
      <c r="AI180" s="405"/>
      <c r="AJ180" s="405"/>
      <c r="AK180" s="405"/>
      <c r="AL180" s="405"/>
      <c r="AM180" s="399" t="b">
        <v>1</v>
      </c>
      <c r="AN180" s="399" t="b">
        <v>0</v>
      </c>
      <c r="AO180" s="399" t="b">
        <v>0</v>
      </c>
      <c r="AP180" s="399" t="s">
        <v>649</v>
      </c>
      <c r="AQ180" s="399">
        <v>0</v>
      </c>
      <c r="AR180" s="399" t="b">
        <v>1</v>
      </c>
    </row>
    <row r="181" spans="4:44">
      <c r="D181" s="396"/>
      <c r="F181" s="415"/>
      <c r="G181" s="415"/>
      <c r="I181" s="399" t="str">
        <f t="shared" si="4"/>
        <v/>
      </c>
      <c r="J181" s="399" t="str">
        <f t="shared" si="5"/>
        <v/>
      </c>
      <c r="K181" s="405"/>
      <c r="L181" s="405"/>
      <c r="P181" s="405"/>
      <c r="Q181" s="405"/>
      <c r="R181" s="405"/>
      <c r="S181" s="405"/>
      <c r="T181" s="405"/>
      <c r="U181" s="405"/>
      <c r="V181" s="405"/>
      <c r="W181" s="405"/>
      <c r="X181" s="405"/>
      <c r="Y181" s="405"/>
      <c r="Z181" s="405"/>
      <c r="AA181" s="405"/>
      <c r="AB181" s="405"/>
      <c r="AC181" s="405"/>
      <c r="AD181" s="405"/>
      <c r="AE181" s="405"/>
      <c r="AF181" s="405"/>
      <c r="AG181" s="405"/>
      <c r="AH181" s="405"/>
      <c r="AI181" s="405"/>
      <c r="AJ181" s="405"/>
      <c r="AK181" s="405"/>
      <c r="AL181" s="405"/>
      <c r="AM181" s="399" t="b">
        <v>1</v>
      </c>
      <c r="AN181" s="399" t="b">
        <v>0</v>
      </c>
      <c r="AO181" s="399" t="b">
        <v>0</v>
      </c>
      <c r="AP181" s="399" t="s">
        <v>649</v>
      </c>
      <c r="AQ181" s="399">
        <v>0</v>
      </c>
      <c r="AR181" s="399" t="b">
        <v>1</v>
      </c>
    </row>
    <row r="182" spans="4:44">
      <c r="I182" s="399" t="str">
        <f t="shared" si="4"/>
        <v/>
      </c>
      <c r="J182" s="399" t="str">
        <f t="shared" si="5"/>
        <v/>
      </c>
      <c r="K182" s="405"/>
      <c r="L182" s="405"/>
      <c r="P182" s="405"/>
      <c r="Q182" s="405"/>
      <c r="R182" s="405"/>
      <c r="S182" s="405"/>
      <c r="T182" s="405"/>
      <c r="U182" s="405"/>
      <c r="V182" s="405"/>
      <c r="W182" s="405"/>
      <c r="X182" s="405"/>
      <c r="Y182" s="405"/>
      <c r="Z182" s="405"/>
      <c r="AA182" s="405"/>
      <c r="AB182" s="405"/>
      <c r="AC182" s="405"/>
      <c r="AD182" s="405"/>
      <c r="AE182" s="405"/>
      <c r="AF182" s="405"/>
      <c r="AG182" s="405"/>
      <c r="AH182" s="405"/>
      <c r="AI182" s="405"/>
      <c r="AJ182" s="405"/>
      <c r="AK182" s="405"/>
      <c r="AL182" s="405"/>
      <c r="AM182" s="399" t="b">
        <v>1</v>
      </c>
      <c r="AN182" s="399" t="b">
        <v>0</v>
      </c>
      <c r="AO182" s="399" t="b">
        <v>0</v>
      </c>
      <c r="AP182" s="399" t="s">
        <v>649</v>
      </c>
      <c r="AQ182" s="399">
        <v>0</v>
      </c>
      <c r="AR182" s="399" t="b">
        <v>1</v>
      </c>
    </row>
    <row r="183" spans="4:44">
      <c r="I183" s="399" t="str">
        <f t="shared" si="4"/>
        <v/>
      </c>
      <c r="J183" s="399" t="str">
        <f t="shared" si="5"/>
        <v/>
      </c>
      <c r="K183" s="405"/>
      <c r="L183" s="405"/>
      <c r="P183" s="405"/>
      <c r="Q183" s="405"/>
      <c r="R183" s="405"/>
      <c r="S183" s="405"/>
      <c r="T183" s="405"/>
      <c r="U183" s="405"/>
      <c r="V183" s="405"/>
      <c r="W183" s="405"/>
      <c r="X183" s="405"/>
      <c r="Y183" s="405"/>
      <c r="Z183" s="405"/>
      <c r="AA183" s="405"/>
      <c r="AB183" s="405"/>
      <c r="AC183" s="405"/>
      <c r="AD183" s="405"/>
      <c r="AE183" s="405"/>
      <c r="AF183" s="405"/>
      <c r="AG183" s="405"/>
      <c r="AH183" s="405"/>
      <c r="AI183" s="405"/>
      <c r="AJ183" s="405"/>
      <c r="AK183" s="405"/>
      <c r="AL183" s="405"/>
      <c r="AM183" s="399" t="b">
        <v>1</v>
      </c>
      <c r="AN183" s="399" t="b">
        <v>0</v>
      </c>
      <c r="AO183" s="399" t="b">
        <v>0</v>
      </c>
      <c r="AP183" s="399" t="s">
        <v>649</v>
      </c>
      <c r="AQ183" s="399">
        <v>0</v>
      </c>
      <c r="AR183" s="399" t="b">
        <v>1</v>
      </c>
    </row>
    <row r="184" spans="4:44">
      <c r="I184" s="399" t="str">
        <f t="shared" si="4"/>
        <v/>
      </c>
      <c r="J184" s="399" t="str">
        <f t="shared" si="5"/>
        <v/>
      </c>
      <c r="K184" s="405"/>
      <c r="L184" s="405"/>
      <c r="P184" s="405"/>
      <c r="Q184" s="405"/>
      <c r="R184" s="405"/>
      <c r="S184" s="405"/>
      <c r="T184" s="405"/>
      <c r="U184" s="405"/>
      <c r="V184" s="405"/>
      <c r="W184" s="405"/>
      <c r="X184" s="405"/>
      <c r="Y184" s="405"/>
      <c r="Z184" s="405"/>
      <c r="AA184" s="405"/>
      <c r="AB184" s="405"/>
      <c r="AC184" s="405"/>
      <c r="AD184" s="405"/>
      <c r="AE184" s="405"/>
      <c r="AF184" s="405"/>
      <c r="AG184" s="405"/>
      <c r="AH184" s="405"/>
      <c r="AI184" s="405"/>
      <c r="AJ184" s="405"/>
      <c r="AK184" s="405"/>
      <c r="AL184" s="405"/>
      <c r="AM184" s="399" t="b">
        <v>1</v>
      </c>
      <c r="AN184" s="399" t="b">
        <v>0</v>
      </c>
      <c r="AO184" s="399" t="b">
        <v>0</v>
      </c>
      <c r="AP184" s="399" t="s">
        <v>649</v>
      </c>
      <c r="AQ184" s="399">
        <v>0</v>
      </c>
      <c r="AR184" s="399" t="b">
        <v>1</v>
      </c>
    </row>
    <row r="185" spans="4:44">
      <c r="I185" s="399" t="str">
        <f t="shared" si="4"/>
        <v/>
      </c>
      <c r="J185" s="399" t="str">
        <f t="shared" si="5"/>
        <v/>
      </c>
      <c r="K185" s="405"/>
      <c r="L185" s="405"/>
      <c r="P185" s="405"/>
      <c r="Q185" s="405"/>
      <c r="R185" s="405"/>
      <c r="S185" s="405"/>
      <c r="T185" s="405"/>
      <c r="U185" s="405"/>
      <c r="V185" s="405"/>
      <c r="W185" s="405"/>
      <c r="X185" s="405"/>
      <c r="Y185" s="405"/>
      <c r="Z185" s="405"/>
      <c r="AA185" s="405"/>
      <c r="AB185" s="405"/>
      <c r="AC185" s="405"/>
      <c r="AD185" s="405"/>
      <c r="AE185" s="405"/>
      <c r="AF185" s="405"/>
      <c r="AG185" s="405"/>
      <c r="AH185" s="405"/>
      <c r="AI185" s="405"/>
      <c r="AJ185" s="405"/>
      <c r="AK185" s="405"/>
      <c r="AL185" s="405"/>
      <c r="AM185" s="399" t="b">
        <v>1</v>
      </c>
      <c r="AN185" s="399" t="b">
        <v>0</v>
      </c>
      <c r="AO185" s="399" t="b">
        <v>0</v>
      </c>
      <c r="AP185" s="399" t="s">
        <v>649</v>
      </c>
      <c r="AQ185" s="399">
        <v>0</v>
      </c>
      <c r="AR185" s="399" t="b">
        <v>1</v>
      </c>
    </row>
    <row r="186" spans="4:44">
      <c r="I186" s="399" t="str">
        <f t="shared" si="4"/>
        <v/>
      </c>
      <c r="J186" s="399" t="str">
        <f t="shared" si="5"/>
        <v/>
      </c>
      <c r="K186" s="405"/>
      <c r="L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405"/>
      <c r="AK186" s="405"/>
      <c r="AL186" s="405"/>
      <c r="AM186" s="399" t="b">
        <v>1</v>
      </c>
      <c r="AN186" s="399" t="b">
        <v>0</v>
      </c>
      <c r="AO186" s="399" t="b">
        <v>0</v>
      </c>
      <c r="AP186" s="399" t="s">
        <v>649</v>
      </c>
      <c r="AQ186" s="399">
        <v>0</v>
      </c>
      <c r="AR186" s="399" t="b">
        <v>1</v>
      </c>
    </row>
    <row r="187" spans="4:44">
      <c r="I187" s="399" t="str">
        <f t="shared" si="4"/>
        <v/>
      </c>
      <c r="J187" s="399" t="str">
        <f t="shared" si="5"/>
        <v/>
      </c>
      <c r="K187" s="405"/>
      <c r="L187" s="405"/>
      <c r="P187" s="405"/>
      <c r="Q187" s="405"/>
      <c r="R187" s="405"/>
      <c r="S187" s="405"/>
      <c r="T187" s="405"/>
      <c r="U187" s="405"/>
      <c r="V187" s="405"/>
      <c r="W187" s="405"/>
      <c r="X187" s="405"/>
      <c r="Y187" s="405"/>
      <c r="Z187" s="405"/>
      <c r="AA187" s="405"/>
      <c r="AB187" s="405"/>
      <c r="AC187" s="405"/>
      <c r="AD187" s="405"/>
      <c r="AE187" s="405"/>
      <c r="AF187" s="405"/>
      <c r="AG187" s="405"/>
      <c r="AH187" s="405"/>
      <c r="AI187" s="405"/>
      <c r="AJ187" s="405"/>
      <c r="AK187" s="405"/>
      <c r="AL187" s="405"/>
      <c r="AM187" s="399" t="b">
        <v>1</v>
      </c>
      <c r="AN187" s="399" t="b">
        <v>0</v>
      </c>
      <c r="AO187" s="399" t="b">
        <v>0</v>
      </c>
      <c r="AP187" s="399" t="s">
        <v>649</v>
      </c>
      <c r="AQ187" s="399">
        <v>0</v>
      </c>
      <c r="AR187" s="399" t="b">
        <v>1</v>
      </c>
    </row>
    <row r="188" spans="4:44">
      <c r="I188" s="399" t="str">
        <f t="shared" si="4"/>
        <v/>
      </c>
      <c r="J188" s="399" t="str">
        <f t="shared" si="5"/>
        <v/>
      </c>
      <c r="K188" s="405"/>
      <c r="L188" s="405"/>
      <c r="P188" s="405"/>
      <c r="Q188" s="405"/>
      <c r="R188" s="405"/>
      <c r="S188" s="405"/>
      <c r="T188" s="405"/>
      <c r="U188" s="405"/>
      <c r="V188" s="405"/>
      <c r="W188" s="405"/>
      <c r="X188" s="405"/>
      <c r="Y188" s="405"/>
      <c r="Z188" s="405"/>
      <c r="AA188" s="405"/>
      <c r="AB188" s="405"/>
      <c r="AC188" s="405"/>
      <c r="AD188" s="405"/>
      <c r="AE188" s="405"/>
      <c r="AF188" s="405"/>
      <c r="AG188" s="405"/>
      <c r="AH188" s="405"/>
      <c r="AI188" s="405"/>
      <c r="AJ188" s="405"/>
      <c r="AK188" s="405"/>
      <c r="AL188" s="405"/>
      <c r="AM188" s="399" t="b">
        <v>1</v>
      </c>
      <c r="AN188" s="399" t="b">
        <v>0</v>
      </c>
      <c r="AO188" s="399" t="b">
        <v>0</v>
      </c>
      <c r="AP188" s="399" t="s">
        <v>649</v>
      </c>
      <c r="AQ188" s="399">
        <v>0</v>
      </c>
      <c r="AR188" s="399" t="b">
        <v>1</v>
      </c>
    </row>
    <row r="189" spans="4:44">
      <c r="I189" s="399" t="str">
        <f t="shared" si="4"/>
        <v/>
      </c>
      <c r="J189" s="399" t="str">
        <f t="shared" si="5"/>
        <v/>
      </c>
      <c r="K189" s="405"/>
      <c r="L189" s="405"/>
      <c r="P189" s="405"/>
      <c r="Q189" s="405"/>
      <c r="R189" s="405"/>
      <c r="S189" s="405"/>
      <c r="T189" s="405"/>
      <c r="U189" s="405"/>
      <c r="V189" s="405"/>
      <c r="W189" s="405"/>
      <c r="X189" s="405"/>
      <c r="Y189" s="405"/>
      <c r="Z189" s="405"/>
      <c r="AA189" s="405"/>
      <c r="AB189" s="405"/>
      <c r="AC189" s="405"/>
      <c r="AD189" s="405"/>
      <c r="AE189" s="405"/>
      <c r="AF189" s="405"/>
      <c r="AG189" s="405"/>
      <c r="AH189" s="405"/>
      <c r="AI189" s="405"/>
      <c r="AJ189" s="405"/>
      <c r="AK189" s="405"/>
      <c r="AL189" s="405"/>
      <c r="AM189" s="399" t="b">
        <v>1</v>
      </c>
      <c r="AN189" s="399" t="b">
        <v>0</v>
      </c>
      <c r="AO189" s="399" t="b">
        <v>0</v>
      </c>
      <c r="AP189" s="399" t="s">
        <v>649</v>
      </c>
      <c r="AQ189" s="399">
        <v>0</v>
      </c>
      <c r="AR189" s="399" t="b">
        <v>1</v>
      </c>
    </row>
    <row r="190" spans="4:44">
      <c r="I190" s="399" t="str">
        <f t="shared" si="4"/>
        <v/>
      </c>
      <c r="J190" s="399" t="str">
        <f t="shared" si="5"/>
        <v/>
      </c>
      <c r="K190" s="405"/>
      <c r="L190" s="405"/>
      <c r="P190" s="405"/>
      <c r="Q190" s="405"/>
      <c r="R190" s="405"/>
      <c r="S190" s="405"/>
      <c r="T190" s="405"/>
      <c r="U190" s="405"/>
      <c r="V190" s="405"/>
      <c r="W190" s="405"/>
      <c r="X190" s="405"/>
      <c r="Y190" s="405"/>
      <c r="Z190" s="405"/>
      <c r="AA190" s="405"/>
      <c r="AB190" s="405"/>
      <c r="AC190" s="405"/>
      <c r="AD190" s="405"/>
      <c r="AE190" s="405"/>
      <c r="AF190" s="405"/>
      <c r="AG190" s="405"/>
      <c r="AH190" s="405"/>
      <c r="AI190" s="405"/>
      <c r="AJ190" s="405"/>
      <c r="AK190" s="405"/>
      <c r="AL190" s="405"/>
      <c r="AM190" s="399" t="b">
        <v>1</v>
      </c>
      <c r="AN190" s="399" t="b">
        <v>0</v>
      </c>
      <c r="AO190" s="399" t="b">
        <v>0</v>
      </c>
      <c r="AP190" s="399" t="s">
        <v>649</v>
      </c>
      <c r="AQ190" s="399">
        <v>0</v>
      </c>
      <c r="AR190" s="399" t="b">
        <v>1</v>
      </c>
    </row>
    <row r="191" spans="4:44">
      <c r="I191" s="399" t="str">
        <f t="shared" si="4"/>
        <v/>
      </c>
      <c r="J191" s="399" t="str">
        <f t="shared" si="5"/>
        <v/>
      </c>
      <c r="K191" s="405"/>
      <c r="L191" s="405"/>
      <c r="P191" s="405"/>
      <c r="Q191" s="405"/>
      <c r="R191" s="405"/>
      <c r="S191" s="405"/>
      <c r="T191" s="405"/>
      <c r="U191" s="405"/>
      <c r="V191" s="405"/>
      <c r="W191" s="405"/>
      <c r="X191" s="405"/>
      <c r="Y191" s="405"/>
      <c r="Z191" s="405"/>
      <c r="AA191" s="405"/>
      <c r="AB191" s="405"/>
      <c r="AC191" s="405"/>
      <c r="AD191" s="405"/>
      <c r="AE191" s="405"/>
      <c r="AF191" s="405"/>
      <c r="AG191" s="405"/>
      <c r="AH191" s="405"/>
      <c r="AI191" s="405"/>
      <c r="AJ191" s="405"/>
      <c r="AK191" s="405"/>
      <c r="AL191" s="405"/>
      <c r="AM191" s="399" t="b">
        <v>1</v>
      </c>
      <c r="AN191" s="399" t="b">
        <v>0</v>
      </c>
      <c r="AO191" s="399" t="b">
        <v>0</v>
      </c>
      <c r="AP191" s="399" t="s">
        <v>649</v>
      </c>
      <c r="AQ191" s="399">
        <v>0</v>
      </c>
      <c r="AR191" s="399" t="b">
        <v>1</v>
      </c>
    </row>
    <row r="192" spans="4:44">
      <c r="I192" s="399" t="str">
        <f t="shared" si="4"/>
        <v/>
      </c>
      <c r="J192" s="399" t="str">
        <f t="shared" si="5"/>
        <v/>
      </c>
      <c r="K192" s="405"/>
      <c r="L192" s="405"/>
      <c r="P192" s="405"/>
      <c r="Q192" s="405"/>
      <c r="R192" s="405"/>
      <c r="S192" s="405"/>
      <c r="T192" s="405"/>
      <c r="U192" s="405"/>
      <c r="V192" s="405"/>
      <c r="W192" s="405"/>
      <c r="X192" s="405"/>
      <c r="Y192" s="405"/>
      <c r="Z192" s="405"/>
      <c r="AA192" s="405"/>
      <c r="AB192" s="405"/>
      <c r="AC192" s="405"/>
      <c r="AD192" s="405"/>
      <c r="AE192" s="405"/>
      <c r="AF192" s="405"/>
      <c r="AG192" s="405"/>
      <c r="AH192" s="405"/>
      <c r="AI192" s="405"/>
      <c r="AJ192" s="405"/>
      <c r="AK192" s="405"/>
      <c r="AL192" s="405"/>
      <c r="AM192" s="399" t="b">
        <v>1</v>
      </c>
      <c r="AN192" s="399" t="b">
        <v>0</v>
      </c>
      <c r="AO192" s="399" t="b">
        <v>0</v>
      </c>
      <c r="AP192" s="399" t="s">
        <v>649</v>
      </c>
      <c r="AQ192" s="399">
        <v>0</v>
      </c>
      <c r="AR192" s="399" t="b">
        <v>1</v>
      </c>
    </row>
    <row r="193" spans="9:44">
      <c r="I193" s="399" t="str">
        <f t="shared" si="4"/>
        <v/>
      </c>
      <c r="J193" s="399" t="str">
        <f t="shared" si="5"/>
        <v/>
      </c>
      <c r="K193" s="405"/>
      <c r="L193" s="405"/>
      <c r="P193" s="405"/>
      <c r="Q193" s="405"/>
      <c r="R193" s="405"/>
      <c r="S193" s="405"/>
      <c r="T193" s="405"/>
      <c r="U193" s="405"/>
      <c r="V193" s="405"/>
      <c r="W193" s="405"/>
      <c r="X193" s="405"/>
      <c r="Y193" s="405"/>
      <c r="Z193" s="405"/>
      <c r="AA193" s="405"/>
      <c r="AB193" s="405"/>
      <c r="AC193" s="405"/>
      <c r="AD193" s="405"/>
      <c r="AE193" s="405"/>
      <c r="AF193" s="405"/>
      <c r="AG193" s="405"/>
      <c r="AH193" s="405"/>
      <c r="AI193" s="405"/>
      <c r="AJ193" s="405"/>
      <c r="AK193" s="405"/>
      <c r="AL193" s="405"/>
      <c r="AM193" s="399" t="b">
        <v>1</v>
      </c>
      <c r="AN193" s="399" t="b">
        <v>0</v>
      </c>
      <c r="AO193" s="399" t="b">
        <v>0</v>
      </c>
      <c r="AP193" s="399" t="s">
        <v>649</v>
      </c>
      <c r="AQ193" s="399">
        <v>0</v>
      </c>
      <c r="AR193" s="399" t="b">
        <v>1</v>
      </c>
    </row>
    <row r="194" spans="9:44">
      <c r="I194" s="399" t="str">
        <f t="shared" si="4"/>
        <v/>
      </c>
      <c r="J194" s="399" t="str">
        <f t="shared" si="5"/>
        <v/>
      </c>
      <c r="K194" s="405"/>
      <c r="L194" s="405"/>
      <c r="P194" s="405"/>
      <c r="Q194" s="405"/>
      <c r="R194" s="405"/>
      <c r="S194" s="405"/>
      <c r="T194" s="405"/>
      <c r="U194" s="405"/>
      <c r="V194" s="405"/>
      <c r="W194" s="405"/>
      <c r="X194" s="405"/>
      <c r="Y194" s="405"/>
      <c r="Z194" s="405"/>
      <c r="AA194" s="405"/>
      <c r="AB194" s="405"/>
      <c r="AC194" s="405"/>
      <c r="AD194" s="405"/>
      <c r="AE194" s="405"/>
      <c r="AF194" s="405"/>
      <c r="AG194" s="405"/>
      <c r="AH194" s="405"/>
      <c r="AI194" s="405"/>
      <c r="AJ194" s="405"/>
      <c r="AK194" s="405"/>
      <c r="AL194" s="405"/>
      <c r="AM194" s="399" t="b">
        <v>1</v>
      </c>
      <c r="AN194" s="399" t="b">
        <v>0</v>
      </c>
      <c r="AO194" s="399" t="b">
        <v>0</v>
      </c>
      <c r="AP194" s="399" t="s">
        <v>649</v>
      </c>
      <c r="AQ194" s="399">
        <v>0</v>
      </c>
      <c r="AR194" s="399" t="b">
        <v>1</v>
      </c>
    </row>
    <row r="195" spans="9:44">
      <c r="I195" s="399" t="str">
        <f t="shared" si="4"/>
        <v/>
      </c>
      <c r="J195" s="399" t="str">
        <f t="shared" si="5"/>
        <v/>
      </c>
      <c r="K195" s="405"/>
      <c r="L195" s="405"/>
      <c r="P195" s="405"/>
      <c r="Q195" s="405"/>
      <c r="R195" s="405"/>
      <c r="S195" s="405"/>
      <c r="T195" s="405"/>
      <c r="U195" s="405"/>
      <c r="V195" s="405"/>
      <c r="W195" s="405"/>
      <c r="X195" s="405"/>
      <c r="Y195" s="405"/>
      <c r="Z195" s="405"/>
      <c r="AA195" s="405"/>
      <c r="AB195" s="405"/>
      <c r="AC195" s="405"/>
      <c r="AD195" s="405"/>
      <c r="AE195" s="405"/>
      <c r="AF195" s="405"/>
      <c r="AG195" s="405"/>
      <c r="AH195" s="405"/>
      <c r="AI195" s="405"/>
      <c r="AJ195" s="405"/>
      <c r="AK195" s="405"/>
      <c r="AL195" s="405"/>
      <c r="AM195" s="399" t="b">
        <v>1</v>
      </c>
      <c r="AN195" s="399" t="b">
        <v>0</v>
      </c>
      <c r="AO195" s="399" t="b">
        <v>0</v>
      </c>
      <c r="AP195" s="399" t="s">
        <v>649</v>
      </c>
      <c r="AQ195" s="399">
        <v>0</v>
      </c>
      <c r="AR195" s="399" t="b">
        <v>1</v>
      </c>
    </row>
    <row r="196" spans="9:44">
      <c r="I196" s="399" t="str">
        <f t="shared" ref="I196:I198" si="6">LEFT(F196,8)</f>
        <v/>
      </c>
      <c r="J196" s="399" t="str">
        <f t="shared" ref="J196:J198" si="7">RIGHT(F196,4)</f>
        <v/>
      </c>
      <c r="K196" s="405"/>
      <c r="L196" s="405"/>
      <c r="P196" s="405"/>
      <c r="Q196" s="405"/>
      <c r="R196" s="405"/>
      <c r="S196" s="405"/>
      <c r="T196" s="405"/>
      <c r="U196" s="405"/>
      <c r="V196" s="405"/>
      <c r="W196" s="405"/>
      <c r="X196" s="405"/>
      <c r="Y196" s="405"/>
      <c r="Z196" s="405"/>
      <c r="AA196" s="405"/>
      <c r="AB196" s="405"/>
      <c r="AC196" s="405"/>
      <c r="AD196" s="405"/>
      <c r="AE196" s="405"/>
      <c r="AF196" s="405"/>
      <c r="AG196" s="405"/>
      <c r="AH196" s="405"/>
      <c r="AI196" s="405"/>
      <c r="AJ196" s="405"/>
      <c r="AK196" s="405"/>
      <c r="AL196" s="405"/>
      <c r="AM196" s="399" t="b">
        <v>1</v>
      </c>
      <c r="AN196" s="399" t="b">
        <v>0</v>
      </c>
      <c r="AO196" s="399" t="b">
        <v>0</v>
      </c>
      <c r="AP196" s="399" t="s">
        <v>649</v>
      </c>
      <c r="AQ196" s="399">
        <v>0</v>
      </c>
      <c r="AR196" s="399" t="b">
        <v>1</v>
      </c>
    </row>
    <row r="197" spans="9:44">
      <c r="I197" s="399" t="str">
        <f t="shared" si="6"/>
        <v/>
      </c>
      <c r="J197" s="399" t="str">
        <f t="shared" si="7"/>
        <v/>
      </c>
      <c r="K197" s="405"/>
      <c r="L197" s="405"/>
      <c r="P197" s="405"/>
      <c r="Q197" s="405"/>
      <c r="R197" s="405"/>
      <c r="S197" s="405"/>
      <c r="T197" s="405"/>
      <c r="U197" s="405"/>
      <c r="V197" s="405"/>
      <c r="W197" s="405"/>
      <c r="X197" s="405"/>
      <c r="Y197" s="405"/>
      <c r="Z197" s="405"/>
      <c r="AA197" s="405"/>
      <c r="AB197" s="405"/>
      <c r="AC197" s="405"/>
      <c r="AD197" s="405"/>
      <c r="AE197" s="405"/>
      <c r="AF197" s="405"/>
      <c r="AG197" s="405"/>
      <c r="AH197" s="405"/>
      <c r="AI197" s="405"/>
      <c r="AJ197" s="405"/>
      <c r="AK197" s="405"/>
      <c r="AL197" s="405"/>
      <c r="AM197" s="399" t="b">
        <v>1</v>
      </c>
      <c r="AN197" s="399" t="b">
        <v>0</v>
      </c>
      <c r="AO197" s="399" t="b">
        <v>0</v>
      </c>
      <c r="AP197" s="399" t="s">
        <v>649</v>
      </c>
      <c r="AQ197" s="399">
        <v>0</v>
      </c>
      <c r="AR197" s="399" t="b">
        <v>1</v>
      </c>
    </row>
    <row r="198" spans="9:44">
      <c r="I198" s="399" t="str">
        <f t="shared" si="6"/>
        <v/>
      </c>
      <c r="J198" s="399" t="str">
        <f t="shared" si="7"/>
        <v/>
      </c>
      <c r="K198" s="405"/>
      <c r="L198" s="405"/>
      <c r="P198" s="405"/>
      <c r="Q198" s="405"/>
      <c r="R198" s="405"/>
      <c r="S198" s="405"/>
      <c r="T198" s="405"/>
      <c r="U198" s="405"/>
      <c r="V198" s="405"/>
      <c r="W198" s="405"/>
      <c r="X198" s="405"/>
      <c r="Y198" s="405"/>
      <c r="Z198" s="405"/>
      <c r="AA198" s="405"/>
      <c r="AB198" s="405"/>
      <c r="AC198" s="405"/>
      <c r="AD198" s="405"/>
      <c r="AE198" s="405"/>
      <c r="AF198" s="405"/>
      <c r="AG198" s="405"/>
      <c r="AH198" s="405"/>
      <c r="AI198" s="405"/>
      <c r="AJ198" s="405"/>
      <c r="AK198" s="405"/>
      <c r="AL198" s="405"/>
      <c r="AM198" s="399" t="b">
        <v>1</v>
      </c>
      <c r="AN198" s="399" t="b">
        <v>0</v>
      </c>
      <c r="AO198" s="399" t="b">
        <v>0</v>
      </c>
      <c r="AP198" s="399" t="s">
        <v>649</v>
      </c>
      <c r="AQ198" s="399">
        <v>0</v>
      </c>
      <c r="AR198" s="399" t="b">
        <v>1</v>
      </c>
    </row>
    <row r="296" spans="14:14">
      <c r="N296" s="478" t="s">
        <v>309</v>
      </c>
    </row>
    <row r="297" spans="14:14">
      <c r="N297" s="478" t="s">
        <v>309</v>
      </c>
    </row>
    <row r="298" spans="14:14">
      <c r="N298" s="478" t="s">
        <v>309</v>
      </c>
    </row>
    <row r="889" spans="14:14"/>
  </sheetData>
  <mergeCells count="8">
    <mergeCell ref="AM1:AR1"/>
    <mergeCell ref="A1:E1"/>
    <mergeCell ref="F1:H1"/>
    <mergeCell ref="I1:J1"/>
    <mergeCell ref="K1:L1"/>
    <mergeCell ref="P1:Q1"/>
    <mergeCell ref="R1:AL1"/>
    <mergeCell ref="M1:N1"/>
  </mergeCells>
  <conditionalFormatting sqref="F1:F1048576">
    <cfRule type="duplicateValues" dxfId="5" priority="1"/>
  </conditionalFormatting>
  <pageMargins left="0" right="0" top="0" bottom="0" header="0" footer="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60DF55B-0ACD-4A65-A12C-113022BE6CBC}">
          <x14:formula1>
            <xm:f>DropdownList!$A$2:$A$4</xm:f>
          </x14:formula1>
          <xm:sqref>AM3:AP7 AM8:AO198 AQ3:AR198 H18:H35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04BB-5450-4228-803C-F4D116965501}">
  <sheetPr>
    <tabColor rgb="FF7030A0"/>
  </sheetPr>
  <dimension ref="A1:L32"/>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30" style="383" customWidth="1"/>
    <col min="8" max="8" width="12.5703125" style="399" customWidth="1"/>
    <col min="9" max="9" width="11.5703125" style="399" customWidth="1"/>
    <col min="10" max="11" width="10.5703125" style="399" customWidth="1"/>
    <col min="12" max="12" width="36.28515625" style="395" customWidth="1"/>
    <col min="13" max="16384" width="8.7109375" style="383"/>
  </cols>
  <sheetData>
    <row r="1" spans="1:12" s="402" customFormat="1" ht="25.5">
      <c r="A1" s="710"/>
      <c r="B1" s="710"/>
      <c r="C1" s="710"/>
      <c r="D1" s="710"/>
      <c r="E1" s="714"/>
      <c r="F1" s="711" t="s">
        <v>713</v>
      </c>
      <c r="G1" s="711"/>
      <c r="H1" s="427" t="s">
        <v>653</v>
      </c>
      <c r="I1" s="707" t="s">
        <v>631</v>
      </c>
      <c r="J1" s="707"/>
      <c r="K1" s="707"/>
    </row>
    <row r="2" spans="1:12">
      <c r="A2" s="384" t="s">
        <v>220</v>
      </c>
      <c r="B2" s="384" t="s">
        <v>17</v>
      </c>
      <c r="C2" s="384" t="s">
        <v>230</v>
      </c>
      <c r="D2" s="384" t="s">
        <v>634</v>
      </c>
      <c r="E2" s="384" t="s">
        <v>227</v>
      </c>
      <c r="F2" s="424" t="s">
        <v>236</v>
      </c>
      <c r="G2" s="425" t="s">
        <v>665</v>
      </c>
      <c r="H2" s="426" t="s">
        <v>714</v>
      </c>
      <c r="I2" s="426" t="s">
        <v>642</v>
      </c>
      <c r="J2" s="426" t="s">
        <v>643</v>
      </c>
      <c r="K2" s="426" t="s">
        <v>709</v>
      </c>
      <c r="L2" s="403" t="s">
        <v>205</v>
      </c>
    </row>
    <row r="3" spans="1:12">
      <c r="A3" s="390">
        <v>44501</v>
      </c>
      <c r="B3" s="391" t="s">
        <v>228</v>
      </c>
      <c r="C3" s="391" t="s">
        <v>646</v>
      </c>
      <c r="D3" s="390">
        <v>44501</v>
      </c>
      <c r="E3" s="392" t="s">
        <v>229</v>
      </c>
      <c r="F3" s="393" t="s">
        <v>660</v>
      </c>
      <c r="G3" s="393" t="s">
        <v>364</v>
      </c>
      <c r="H3" s="404"/>
      <c r="I3" s="394" t="s">
        <v>649</v>
      </c>
      <c r="J3" s="394">
        <v>0</v>
      </c>
      <c r="K3" s="394" t="b">
        <v>1</v>
      </c>
    </row>
    <row r="4" spans="1:12">
      <c r="H4" s="405"/>
      <c r="I4" s="399" t="s">
        <v>649</v>
      </c>
      <c r="J4" s="399">
        <v>0</v>
      </c>
      <c r="K4" s="399" t="b">
        <v>1</v>
      </c>
    </row>
    <row r="5" spans="1:12">
      <c r="H5" s="405"/>
      <c r="I5" s="399" t="s">
        <v>649</v>
      </c>
      <c r="J5" s="399">
        <v>0</v>
      </c>
      <c r="K5" s="399" t="b">
        <v>1</v>
      </c>
    </row>
    <row r="6" spans="1:12">
      <c r="H6" s="405"/>
      <c r="I6" s="399" t="s">
        <v>649</v>
      </c>
      <c r="J6" s="399">
        <v>0</v>
      </c>
      <c r="K6" s="399" t="b">
        <v>1</v>
      </c>
    </row>
    <row r="7" spans="1:12">
      <c r="H7" s="405"/>
      <c r="I7" s="399" t="s">
        <v>649</v>
      </c>
      <c r="J7" s="399">
        <v>0</v>
      </c>
      <c r="K7" s="399" t="b">
        <v>1</v>
      </c>
    </row>
    <row r="8" spans="1:12">
      <c r="H8" s="405"/>
      <c r="I8" s="399" t="s">
        <v>649</v>
      </c>
      <c r="J8" s="399">
        <v>0</v>
      </c>
      <c r="K8" s="399" t="b">
        <v>1</v>
      </c>
    </row>
    <row r="9" spans="1:12">
      <c r="H9" s="405"/>
      <c r="I9" s="399" t="s">
        <v>649</v>
      </c>
      <c r="J9" s="399">
        <v>0</v>
      </c>
      <c r="K9" s="399" t="b">
        <v>1</v>
      </c>
    </row>
    <row r="10" spans="1:12">
      <c r="H10" s="405"/>
      <c r="I10" s="399" t="s">
        <v>649</v>
      </c>
      <c r="J10" s="399">
        <v>0</v>
      </c>
      <c r="K10" s="399" t="b">
        <v>1</v>
      </c>
    </row>
    <row r="11" spans="1:12">
      <c r="H11" s="405"/>
      <c r="I11" s="399" t="s">
        <v>649</v>
      </c>
      <c r="J11" s="399">
        <v>0</v>
      </c>
      <c r="K11" s="399" t="b">
        <v>1</v>
      </c>
    </row>
    <row r="12" spans="1:12">
      <c r="H12" s="405"/>
      <c r="I12" s="399" t="s">
        <v>649</v>
      </c>
      <c r="J12" s="399">
        <v>0</v>
      </c>
      <c r="K12" s="399" t="b">
        <v>1</v>
      </c>
    </row>
    <row r="13" spans="1:12">
      <c r="H13" s="405"/>
      <c r="I13" s="399" t="s">
        <v>649</v>
      </c>
      <c r="J13" s="399">
        <v>0</v>
      </c>
      <c r="K13" s="399" t="b">
        <v>1</v>
      </c>
    </row>
    <row r="14" spans="1:12">
      <c r="H14" s="405"/>
      <c r="I14" s="399" t="s">
        <v>649</v>
      </c>
      <c r="J14" s="399">
        <v>0</v>
      </c>
      <c r="K14" s="399" t="b">
        <v>1</v>
      </c>
    </row>
    <row r="15" spans="1:12">
      <c r="H15" s="405"/>
      <c r="I15" s="399" t="s">
        <v>649</v>
      </c>
      <c r="J15" s="399">
        <v>0</v>
      </c>
      <c r="K15" s="399" t="b">
        <v>1</v>
      </c>
    </row>
    <row r="16" spans="1:12">
      <c r="H16" s="405"/>
      <c r="I16" s="399" t="s">
        <v>649</v>
      </c>
      <c r="J16" s="399">
        <v>0</v>
      </c>
      <c r="K16" s="399" t="b">
        <v>1</v>
      </c>
    </row>
    <row r="17" spans="8:11">
      <c r="H17" s="405"/>
      <c r="I17" s="399" t="s">
        <v>649</v>
      </c>
      <c r="J17" s="399">
        <v>0</v>
      </c>
      <c r="K17" s="399" t="b">
        <v>1</v>
      </c>
    </row>
    <row r="18" spans="8:11">
      <c r="H18" s="405"/>
      <c r="I18" s="399" t="s">
        <v>649</v>
      </c>
      <c r="J18" s="399">
        <v>0</v>
      </c>
      <c r="K18" s="399" t="b">
        <v>1</v>
      </c>
    </row>
    <row r="19" spans="8:11">
      <c r="H19" s="405"/>
      <c r="I19" s="399" t="s">
        <v>649</v>
      </c>
      <c r="J19" s="399">
        <v>0</v>
      </c>
      <c r="K19" s="399" t="b">
        <v>1</v>
      </c>
    </row>
    <row r="20" spans="8:11">
      <c r="H20" s="405"/>
      <c r="I20" s="399" t="s">
        <v>649</v>
      </c>
      <c r="J20" s="399">
        <v>0</v>
      </c>
      <c r="K20" s="399" t="b">
        <v>1</v>
      </c>
    </row>
    <row r="21" spans="8:11">
      <c r="H21" s="405"/>
      <c r="I21" s="399" t="s">
        <v>649</v>
      </c>
      <c r="J21" s="399">
        <v>0</v>
      </c>
      <c r="K21" s="399" t="b">
        <v>1</v>
      </c>
    </row>
    <row r="22" spans="8:11">
      <c r="H22" s="405"/>
      <c r="I22" s="399" t="s">
        <v>649</v>
      </c>
      <c r="J22" s="399">
        <v>0</v>
      </c>
      <c r="K22" s="399" t="b">
        <v>1</v>
      </c>
    </row>
    <row r="23" spans="8:11">
      <c r="H23" s="405"/>
      <c r="I23" s="399" t="s">
        <v>649</v>
      </c>
      <c r="J23" s="399">
        <v>0</v>
      </c>
      <c r="K23" s="399" t="b">
        <v>1</v>
      </c>
    </row>
    <row r="24" spans="8:11">
      <c r="H24" s="405"/>
      <c r="I24" s="399" t="s">
        <v>649</v>
      </c>
      <c r="J24" s="399">
        <v>0</v>
      </c>
      <c r="K24" s="399" t="b">
        <v>1</v>
      </c>
    </row>
    <row r="25" spans="8:11">
      <c r="H25" s="405"/>
      <c r="I25" s="399" t="s">
        <v>649</v>
      </c>
      <c r="J25" s="399">
        <v>0</v>
      </c>
      <c r="K25" s="399" t="b">
        <v>1</v>
      </c>
    </row>
    <row r="26" spans="8:11">
      <c r="H26" s="405"/>
      <c r="I26" s="399" t="s">
        <v>649</v>
      </c>
      <c r="J26" s="399">
        <v>0</v>
      </c>
      <c r="K26" s="399" t="b">
        <v>1</v>
      </c>
    </row>
    <row r="27" spans="8:11">
      <c r="H27" s="405"/>
      <c r="I27" s="399" t="s">
        <v>649</v>
      </c>
      <c r="J27" s="399">
        <v>0</v>
      </c>
      <c r="K27" s="399" t="b">
        <v>1</v>
      </c>
    </row>
    <row r="28" spans="8:11">
      <c r="H28" s="405"/>
      <c r="I28" s="399" t="s">
        <v>649</v>
      </c>
      <c r="J28" s="399">
        <v>0</v>
      </c>
      <c r="K28" s="399" t="b">
        <v>1</v>
      </c>
    </row>
    <row r="29" spans="8:11">
      <c r="H29" s="405"/>
      <c r="I29" s="399" t="s">
        <v>649</v>
      </c>
      <c r="J29" s="399">
        <v>0</v>
      </c>
      <c r="K29" s="399" t="b">
        <v>1</v>
      </c>
    </row>
    <row r="30" spans="8:11">
      <c r="H30" s="405"/>
      <c r="I30" s="399" t="s">
        <v>649</v>
      </c>
      <c r="J30" s="399">
        <v>0</v>
      </c>
      <c r="K30" s="399" t="b">
        <v>1</v>
      </c>
    </row>
    <row r="31" spans="8:11">
      <c r="H31" s="405"/>
      <c r="I31" s="399" t="s">
        <v>649</v>
      </c>
      <c r="J31" s="399">
        <v>0</v>
      </c>
      <c r="K31" s="399" t="b">
        <v>1</v>
      </c>
    </row>
    <row r="32" spans="8:11">
      <c r="H32" s="405"/>
      <c r="I32" s="399" t="s">
        <v>649</v>
      </c>
      <c r="J32" s="399">
        <v>0</v>
      </c>
      <c r="K32" s="399" t="b">
        <v>1</v>
      </c>
    </row>
  </sheetData>
  <mergeCells count="3">
    <mergeCell ref="A1:E1"/>
    <mergeCell ref="F1:G1"/>
    <mergeCell ref="I1:K1"/>
  </mergeCells>
  <conditionalFormatting sqref="F1:F1048576">
    <cfRule type="duplicateValues" dxfId="4" priority="1"/>
  </conditionalFormatting>
  <pageMargins left="0" right="0" top="0" bottom="0" header="0" footer="0"/>
  <extLst>
    <ext xmlns:x14="http://schemas.microsoft.com/office/spreadsheetml/2009/9/main" uri="{CCE6A557-97BC-4b89-ADB6-D9C93CAAB3DF}">
      <x14:dataValidations xmlns:xm="http://schemas.microsoft.com/office/excel/2006/main" count="1">
        <x14:dataValidation type="list" allowBlank="1" showInputMessage="1" showErrorMessage="1" xr:uid="{E255F8DC-B0AF-4A64-8668-81931B57161E}">
          <x14:formula1>
            <xm:f>DropdownList!$A$2:$A$4</xm:f>
          </x14:formula1>
          <xm:sqref>K3:K32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4F2FD-2FF8-4EA3-91BA-ECC4301F4FB0}">
  <sheetPr>
    <tabColor rgb="FF7030A0"/>
  </sheetPr>
  <dimension ref="A1:X30"/>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26.140625" style="383" bestFit="1" customWidth="1"/>
    <col min="8" max="8" width="18.140625" style="383" bestFit="1" customWidth="1"/>
    <col min="9" max="9" width="20.85546875" style="383" bestFit="1" customWidth="1"/>
    <col min="10" max="10" width="14.7109375" style="383" bestFit="1" customWidth="1"/>
    <col min="11" max="14" width="8.7109375" style="399"/>
    <col min="15" max="15" width="18.28515625" style="399" bestFit="1" customWidth="1"/>
    <col min="16" max="16" width="9" style="399" bestFit="1" customWidth="1"/>
    <col min="17" max="17" width="11.5703125" style="399" bestFit="1" customWidth="1"/>
    <col min="18" max="18" width="12" style="399" customWidth="1"/>
    <col min="19" max="22" width="8.7109375" style="399"/>
    <col min="23" max="23" width="10.28515625" style="399" customWidth="1"/>
    <col min="24" max="24" width="36.28515625" style="395" customWidth="1"/>
    <col min="25" max="16384" width="8.7109375" style="383"/>
  </cols>
  <sheetData>
    <row r="1" spans="1:24" s="402" customFormat="1" ht="12.75">
      <c r="A1" s="710"/>
      <c r="B1" s="710"/>
      <c r="C1" s="710"/>
      <c r="D1" s="710"/>
      <c r="E1" s="710"/>
      <c r="F1" s="706" t="s">
        <v>713</v>
      </c>
      <c r="G1" s="706"/>
      <c r="H1" s="706"/>
      <c r="I1" s="706"/>
      <c r="J1" s="706"/>
      <c r="K1" s="707" t="s">
        <v>653</v>
      </c>
      <c r="L1" s="707"/>
      <c r="M1" s="707"/>
      <c r="N1" s="707"/>
      <c r="O1" s="707"/>
      <c r="P1" s="707" t="s">
        <v>677</v>
      </c>
      <c r="Q1" s="707"/>
      <c r="R1" s="422" t="s">
        <v>664</v>
      </c>
      <c r="S1" s="707" t="s">
        <v>631</v>
      </c>
      <c r="T1" s="707"/>
      <c r="U1" s="707"/>
      <c r="V1" s="707"/>
      <c r="W1" s="707"/>
    </row>
    <row r="2" spans="1:24">
      <c r="A2" s="384" t="s">
        <v>220</v>
      </c>
      <c r="B2" s="384" t="s">
        <v>17</v>
      </c>
      <c r="C2" s="384" t="s">
        <v>230</v>
      </c>
      <c r="D2" s="384" t="s">
        <v>634</v>
      </c>
      <c r="E2" s="428" t="s">
        <v>227</v>
      </c>
      <c r="F2" s="425" t="s">
        <v>236</v>
      </c>
      <c r="G2" s="425" t="s">
        <v>665</v>
      </c>
      <c r="H2" s="425" t="s">
        <v>715</v>
      </c>
      <c r="I2" s="425" t="s">
        <v>23</v>
      </c>
      <c r="J2" s="425" t="s">
        <v>231</v>
      </c>
      <c r="K2" s="426" t="s">
        <v>716</v>
      </c>
      <c r="L2" s="426" t="s">
        <v>717</v>
      </c>
      <c r="M2" s="426" t="s">
        <v>718</v>
      </c>
      <c r="N2" s="426" t="s">
        <v>719</v>
      </c>
      <c r="O2" s="426" t="s">
        <v>720</v>
      </c>
      <c r="P2" s="426" t="s">
        <v>721</v>
      </c>
      <c r="Q2" s="426" t="s">
        <v>722</v>
      </c>
      <c r="R2" s="426" t="s">
        <v>723</v>
      </c>
      <c r="S2" s="426" t="s">
        <v>724</v>
      </c>
      <c r="T2" s="426" t="s">
        <v>725</v>
      </c>
      <c r="U2" s="426" t="s">
        <v>642</v>
      </c>
      <c r="V2" s="426" t="s">
        <v>643</v>
      </c>
      <c r="W2" s="426" t="s">
        <v>709</v>
      </c>
      <c r="X2" s="403" t="s">
        <v>205</v>
      </c>
    </row>
    <row r="3" spans="1:24">
      <c r="A3" s="396">
        <v>44543</v>
      </c>
      <c r="F3" s="408">
        <v>581015</v>
      </c>
      <c r="G3" s="383" t="s">
        <v>726</v>
      </c>
      <c r="H3" s="383" t="s">
        <v>727</v>
      </c>
      <c r="I3" s="383" t="s">
        <v>728</v>
      </c>
      <c r="J3" s="383" t="s">
        <v>729</v>
      </c>
      <c r="K3" s="405"/>
      <c r="L3" s="405"/>
      <c r="M3" s="405"/>
      <c r="N3" s="405"/>
      <c r="O3" s="405"/>
      <c r="P3" s="399" t="s">
        <v>712</v>
      </c>
      <c r="Q3" s="399" t="s">
        <v>712</v>
      </c>
      <c r="R3" s="405"/>
      <c r="S3" s="399" t="b">
        <v>0</v>
      </c>
      <c r="T3" s="399" t="b">
        <v>0</v>
      </c>
      <c r="U3" s="399" t="s">
        <v>649</v>
      </c>
      <c r="V3" s="399">
        <v>0</v>
      </c>
      <c r="W3" s="399" t="b">
        <v>1</v>
      </c>
    </row>
    <row r="4" spans="1:24">
      <c r="A4" s="396"/>
      <c r="F4" s="408"/>
      <c r="K4" s="405"/>
      <c r="L4" s="405"/>
      <c r="M4" s="405"/>
      <c r="N4" s="405"/>
      <c r="O4" s="405"/>
      <c r="P4" s="399" t="s">
        <v>712</v>
      </c>
      <c r="Q4" s="399" t="s">
        <v>712</v>
      </c>
      <c r="R4" s="405"/>
      <c r="S4" s="399" t="b">
        <v>0</v>
      </c>
      <c r="T4" s="399" t="b">
        <v>0</v>
      </c>
      <c r="U4" s="399" t="s">
        <v>649</v>
      </c>
      <c r="V4" s="399">
        <v>0</v>
      </c>
      <c r="W4" s="399" t="b">
        <v>1</v>
      </c>
    </row>
    <row r="5" spans="1:24">
      <c r="A5" s="396"/>
      <c r="F5" s="408"/>
      <c r="K5" s="405"/>
      <c r="L5" s="405"/>
      <c r="M5" s="405"/>
      <c r="N5" s="405"/>
      <c r="O5" s="405"/>
      <c r="P5" s="399" t="s">
        <v>712</v>
      </c>
      <c r="Q5" s="399" t="s">
        <v>712</v>
      </c>
      <c r="R5" s="405"/>
      <c r="S5" s="399" t="b">
        <v>0</v>
      </c>
      <c r="T5" s="399" t="b">
        <v>0</v>
      </c>
      <c r="U5" s="399" t="s">
        <v>649</v>
      </c>
      <c r="V5" s="399">
        <v>0</v>
      </c>
      <c r="W5" s="399" t="b">
        <v>1</v>
      </c>
    </row>
    <row r="6" spans="1:24">
      <c r="A6" s="396"/>
      <c r="F6" s="408"/>
      <c r="K6" s="405"/>
      <c r="L6" s="405"/>
      <c r="M6" s="405"/>
      <c r="N6" s="405"/>
      <c r="O6" s="405"/>
      <c r="P6" s="399" t="s">
        <v>712</v>
      </c>
      <c r="Q6" s="399" t="s">
        <v>712</v>
      </c>
      <c r="R6" s="405"/>
      <c r="S6" s="399" t="b">
        <v>0</v>
      </c>
      <c r="T6" s="399" t="b">
        <v>0</v>
      </c>
      <c r="U6" s="399" t="s">
        <v>649</v>
      </c>
      <c r="V6" s="399">
        <v>0</v>
      </c>
      <c r="W6" s="399" t="b">
        <v>1</v>
      </c>
    </row>
    <row r="7" spans="1:24">
      <c r="K7" s="405"/>
      <c r="L7" s="405"/>
      <c r="M7" s="405"/>
      <c r="N7" s="405"/>
      <c r="O7" s="405"/>
      <c r="P7" s="399" t="s">
        <v>712</v>
      </c>
      <c r="Q7" s="399" t="s">
        <v>712</v>
      </c>
      <c r="R7" s="405"/>
      <c r="S7" s="399" t="b">
        <v>0</v>
      </c>
      <c r="T7" s="399" t="b">
        <v>0</v>
      </c>
      <c r="U7" s="399" t="s">
        <v>649</v>
      </c>
      <c r="V7" s="399">
        <v>0</v>
      </c>
      <c r="W7" s="399" t="b">
        <v>1</v>
      </c>
    </row>
    <row r="8" spans="1:24">
      <c r="K8" s="405"/>
      <c r="L8" s="405"/>
      <c r="M8" s="405"/>
      <c r="N8" s="405"/>
      <c r="O8" s="405"/>
      <c r="P8" s="399" t="s">
        <v>712</v>
      </c>
      <c r="Q8" s="399" t="s">
        <v>712</v>
      </c>
      <c r="R8" s="405"/>
      <c r="S8" s="399" t="b">
        <v>0</v>
      </c>
      <c r="T8" s="399" t="b">
        <v>0</v>
      </c>
      <c r="U8" s="399" t="s">
        <v>649</v>
      </c>
      <c r="V8" s="399">
        <v>0</v>
      </c>
      <c r="W8" s="399" t="b">
        <v>1</v>
      </c>
    </row>
    <row r="9" spans="1:24">
      <c r="K9" s="405"/>
      <c r="L9" s="405"/>
      <c r="M9" s="405"/>
      <c r="N9" s="405"/>
      <c r="O9" s="405"/>
      <c r="P9" s="399" t="s">
        <v>712</v>
      </c>
      <c r="Q9" s="399" t="s">
        <v>712</v>
      </c>
      <c r="R9" s="405"/>
      <c r="S9" s="399" t="b">
        <v>0</v>
      </c>
      <c r="T9" s="399" t="b">
        <v>0</v>
      </c>
      <c r="U9" s="399" t="s">
        <v>649</v>
      </c>
      <c r="V9" s="399">
        <v>0</v>
      </c>
      <c r="W9" s="399" t="b">
        <v>1</v>
      </c>
    </row>
    <row r="10" spans="1:24">
      <c r="K10" s="405"/>
      <c r="L10" s="405"/>
      <c r="M10" s="405"/>
      <c r="N10" s="405"/>
      <c r="O10" s="405"/>
      <c r="P10" s="399" t="s">
        <v>712</v>
      </c>
      <c r="Q10" s="399" t="s">
        <v>712</v>
      </c>
      <c r="R10" s="405"/>
      <c r="S10" s="399" t="b">
        <v>0</v>
      </c>
      <c r="T10" s="399" t="b">
        <v>0</v>
      </c>
      <c r="U10" s="399" t="s">
        <v>649</v>
      </c>
      <c r="V10" s="399">
        <v>0</v>
      </c>
      <c r="W10" s="399" t="b">
        <v>1</v>
      </c>
    </row>
    <row r="11" spans="1:24">
      <c r="K11" s="405"/>
      <c r="L11" s="405"/>
      <c r="M11" s="405"/>
      <c r="N11" s="405"/>
      <c r="O11" s="405"/>
      <c r="P11" s="399" t="s">
        <v>712</v>
      </c>
      <c r="Q11" s="399" t="s">
        <v>712</v>
      </c>
      <c r="R11" s="405"/>
      <c r="S11" s="399" t="b">
        <v>0</v>
      </c>
      <c r="T11" s="399" t="b">
        <v>0</v>
      </c>
      <c r="U11" s="399" t="s">
        <v>649</v>
      </c>
      <c r="V11" s="399">
        <v>0</v>
      </c>
      <c r="W11" s="399" t="b">
        <v>1</v>
      </c>
    </row>
    <row r="12" spans="1:24">
      <c r="K12" s="405"/>
      <c r="L12" s="405"/>
      <c r="M12" s="405"/>
      <c r="N12" s="405"/>
      <c r="O12" s="405"/>
      <c r="P12" s="399" t="s">
        <v>712</v>
      </c>
      <c r="Q12" s="399" t="s">
        <v>712</v>
      </c>
      <c r="R12" s="405"/>
      <c r="S12" s="399" t="b">
        <v>0</v>
      </c>
      <c r="T12" s="399" t="b">
        <v>0</v>
      </c>
      <c r="U12" s="399" t="s">
        <v>649</v>
      </c>
      <c r="V12" s="399">
        <v>0</v>
      </c>
      <c r="W12" s="399" t="b">
        <v>1</v>
      </c>
    </row>
    <row r="13" spans="1:24">
      <c r="K13" s="405"/>
      <c r="L13" s="405"/>
      <c r="M13" s="405"/>
      <c r="N13" s="405"/>
      <c r="O13" s="405"/>
      <c r="P13" s="399" t="s">
        <v>712</v>
      </c>
      <c r="Q13" s="399" t="s">
        <v>712</v>
      </c>
      <c r="R13" s="405"/>
      <c r="S13" s="399" t="b">
        <v>0</v>
      </c>
      <c r="T13" s="399" t="b">
        <v>0</v>
      </c>
      <c r="U13" s="399" t="s">
        <v>649</v>
      </c>
      <c r="V13" s="399">
        <v>0</v>
      </c>
      <c r="W13" s="399" t="b">
        <v>1</v>
      </c>
    </row>
    <row r="14" spans="1:24">
      <c r="K14" s="405"/>
      <c r="L14" s="405"/>
      <c r="M14" s="405"/>
      <c r="N14" s="405"/>
      <c r="O14" s="405"/>
      <c r="P14" s="399" t="s">
        <v>712</v>
      </c>
      <c r="Q14" s="399" t="s">
        <v>712</v>
      </c>
      <c r="R14" s="405"/>
      <c r="S14" s="399" t="b">
        <v>0</v>
      </c>
      <c r="T14" s="399" t="b">
        <v>0</v>
      </c>
      <c r="U14" s="399" t="s">
        <v>649</v>
      </c>
      <c r="V14" s="399">
        <v>0</v>
      </c>
      <c r="W14" s="399" t="b">
        <v>1</v>
      </c>
    </row>
    <row r="15" spans="1:24">
      <c r="K15" s="405"/>
      <c r="L15" s="405"/>
      <c r="M15" s="405"/>
      <c r="N15" s="405"/>
      <c r="O15" s="405"/>
      <c r="P15" s="399" t="s">
        <v>712</v>
      </c>
      <c r="Q15" s="399" t="s">
        <v>712</v>
      </c>
      <c r="R15" s="405"/>
      <c r="S15" s="399" t="b">
        <v>0</v>
      </c>
      <c r="T15" s="399" t="b">
        <v>0</v>
      </c>
      <c r="U15" s="399" t="s">
        <v>649</v>
      </c>
      <c r="V15" s="399">
        <v>0</v>
      </c>
      <c r="W15" s="399" t="b">
        <v>1</v>
      </c>
    </row>
    <row r="16" spans="1:24">
      <c r="K16" s="405"/>
      <c r="L16" s="405"/>
      <c r="M16" s="405"/>
      <c r="N16" s="405"/>
      <c r="O16" s="405"/>
      <c r="P16" s="399" t="s">
        <v>712</v>
      </c>
      <c r="Q16" s="399" t="s">
        <v>712</v>
      </c>
      <c r="R16" s="405"/>
      <c r="S16" s="399" t="b">
        <v>0</v>
      </c>
      <c r="T16" s="399" t="b">
        <v>0</v>
      </c>
      <c r="U16" s="399" t="s">
        <v>649</v>
      </c>
      <c r="V16" s="399">
        <v>0</v>
      </c>
      <c r="W16" s="399" t="b">
        <v>1</v>
      </c>
    </row>
    <row r="17" spans="11:23">
      <c r="K17" s="405"/>
      <c r="L17" s="405"/>
      <c r="M17" s="405"/>
      <c r="N17" s="405"/>
      <c r="O17" s="405"/>
      <c r="P17" s="399" t="s">
        <v>712</v>
      </c>
      <c r="Q17" s="399" t="s">
        <v>712</v>
      </c>
      <c r="R17" s="405"/>
      <c r="S17" s="399" t="b">
        <v>0</v>
      </c>
      <c r="T17" s="399" t="b">
        <v>0</v>
      </c>
      <c r="U17" s="399" t="s">
        <v>649</v>
      </c>
      <c r="V17" s="399">
        <v>0</v>
      </c>
      <c r="W17" s="399" t="b">
        <v>1</v>
      </c>
    </row>
    <row r="18" spans="11:23">
      <c r="K18" s="405"/>
      <c r="L18" s="405"/>
      <c r="M18" s="405"/>
      <c r="N18" s="405"/>
      <c r="O18" s="405"/>
      <c r="P18" s="399" t="s">
        <v>712</v>
      </c>
      <c r="Q18" s="399" t="s">
        <v>712</v>
      </c>
      <c r="R18" s="405"/>
      <c r="S18" s="399" t="b">
        <v>0</v>
      </c>
      <c r="T18" s="399" t="b">
        <v>0</v>
      </c>
      <c r="U18" s="399" t="s">
        <v>649</v>
      </c>
      <c r="V18" s="399">
        <v>0</v>
      </c>
      <c r="W18" s="399" t="b">
        <v>1</v>
      </c>
    </row>
    <row r="19" spans="11:23">
      <c r="K19" s="405"/>
      <c r="L19" s="405"/>
      <c r="M19" s="405"/>
      <c r="N19" s="405"/>
      <c r="O19" s="405"/>
      <c r="P19" s="399" t="s">
        <v>712</v>
      </c>
      <c r="Q19" s="399" t="s">
        <v>712</v>
      </c>
      <c r="R19" s="405"/>
      <c r="S19" s="399" t="b">
        <v>0</v>
      </c>
      <c r="T19" s="399" t="b">
        <v>0</v>
      </c>
      <c r="U19" s="399" t="s">
        <v>649</v>
      </c>
      <c r="V19" s="399">
        <v>0</v>
      </c>
      <c r="W19" s="399" t="b">
        <v>1</v>
      </c>
    </row>
    <row r="20" spans="11:23">
      <c r="K20" s="405"/>
      <c r="L20" s="405"/>
      <c r="M20" s="405"/>
      <c r="N20" s="405"/>
      <c r="O20" s="405"/>
      <c r="P20" s="399" t="s">
        <v>712</v>
      </c>
      <c r="Q20" s="399" t="s">
        <v>712</v>
      </c>
      <c r="R20" s="405"/>
      <c r="S20" s="399" t="b">
        <v>0</v>
      </c>
      <c r="T20" s="399" t="b">
        <v>0</v>
      </c>
      <c r="U20" s="399" t="s">
        <v>649</v>
      </c>
      <c r="V20" s="399">
        <v>0</v>
      </c>
      <c r="W20" s="399" t="b">
        <v>1</v>
      </c>
    </row>
    <row r="21" spans="11:23">
      <c r="K21" s="405"/>
      <c r="L21" s="405"/>
      <c r="M21" s="405"/>
      <c r="N21" s="405"/>
      <c r="O21" s="405"/>
      <c r="P21" s="399" t="s">
        <v>712</v>
      </c>
      <c r="Q21" s="399" t="s">
        <v>712</v>
      </c>
      <c r="R21" s="405"/>
      <c r="S21" s="399" t="b">
        <v>0</v>
      </c>
      <c r="T21" s="399" t="b">
        <v>0</v>
      </c>
      <c r="U21" s="399" t="s">
        <v>649</v>
      </c>
      <c r="V21" s="399">
        <v>0</v>
      </c>
      <c r="W21" s="399" t="b">
        <v>1</v>
      </c>
    </row>
    <row r="22" spans="11:23">
      <c r="K22" s="405"/>
      <c r="L22" s="405"/>
      <c r="M22" s="405"/>
      <c r="N22" s="405"/>
      <c r="O22" s="405"/>
      <c r="P22" s="399" t="s">
        <v>712</v>
      </c>
      <c r="Q22" s="399" t="s">
        <v>712</v>
      </c>
      <c r="R22" s="405"/>
      <c r="S22" s="399" t="b">
        <v>0</v>
      </c>
      <c r="T22" s="399" t="b">
        <v>0</v>
      </c>
      <c r="U22" s="399" t="s">
        <v>649</v>
      </c>
      <c r="V22" s="399">
        <v>0</v>
      </c>
      <c r="W22" s="399" t="b">
        <v>1</v>
      </c>
    </row>
    <row r="23" spans="11:23">
      <c r="K23" s="405"/>
      <c r="L23" s="405"/>
      <c r="M23" s="405"/>
      <c r="N23" s="405"/>
      <c r="O23" s="405"/>
      <c r="P23" s="399" t="s">
        <v>712</v>
      </c>
      <c r="Q23" s="399" t="s">
        <v>712</v>
      </c>
      <c r="R23" s="405"/>
      <c r="S23" s="399" t="b">
        <v>0</v>
      </c>
      <c r="T23" s="399" t="b">
        <v>0</v>
      </c>
      <c r="U23" s="399" t="s">
        <v>649</v>
      </c>
      <c r="V23" s="399">
        <v>0</v>
      </c>
      <c r="W23" s="399" t="b">
        <v>1</v>
      </c>
    </row>
    <row r="24" spans="11:23">
      <c r="K24" s="405"/>
      <c r="L24" s="405"/>
      <c r="M24" s="405"/>
      <c r="N24" s="405"/>
      <c r="O24" s="405"/>
      <c r="P24" s="399" t="s">
        <v>712</v>
      </c>
      <c r="Q24" s="399" t="s">
        <v>712</v>
      </c>
      <c r="R24" s="405"/>
      <c r="S24" s="399" t="b">
        <v>0</v>
      </c>
      <c r="T24" s="399" t="b">
        <v>0</v>
      </c>
      <c r="U24" s="399" t="s">
        <v>649</v>
      </c>
      <c r="V24" s="399">
        <v>0</v>
      </c>
      <c r="W24" s="399" t="b">
        <v>1</v>
      </c>
    </row>
    <row r="25" spans="11:23">
      <c r="K25" s="405"/>
      <c r="L25" s="405"/>
      <c r="M25" s="405"/>
      <c r="N25" s="405"/>
      <c r="O25" s="405"/>
      <c r="P25" s="399" t="s">
        <v>712</v>
      </c>
      <c r="Q25" s="399" t="s">
        <v>712</v>
      </c>
      <c r="R25" s="405"/>
      <c r="S25" s="399" t="b">
        <v>0</v>
      </c>
      <c r="T25" s="399" t="b">
        <v>0</v>
      </c>
      <c r="U25" s="399" t="s">
        <v>649</v>
      </c>
      <c r="V25" s="399">
        <v>0</v>
      </c>
      <c r="W25" s="399" t="b">
        <v>1</v>
      </c>
    </row>
    <row r="26" spans="11:23">
      <c r="K26" s="405"/>
      <c r="L26" s="405"/>
      <c r="M26" s="405"/>
      <c r="N26" s="405"/>
      <c r="O26" s="405"/>
      <c r="P26" s="399" t="s">
        <v>712</v>
      </c>
      <c r="Q26" s="399" t="s">
        <v>712</v>
      </c>
      <c r="R26" s="405"/>
      <c r="S26" s="399" t="b">
        <v>0</v>
      </c>
      <c r="T26" s="399" t="b">
        <v>0</v>
      </c>
      <c r="U26" s="399" t="s">
        <v>649</v>
      </c>
      <c r="V26" s="399">
        <v>0</v>
      </c>
      <c r="W26" s="399" t="b">
        <v>1</v>
      </c>
    </row>
    <row r="27" spans="11:23">
      <c r="K27" s="405"/>
      <c r="L27" s="405"/>
      <c r="M27" s="405"/>
      <c r="N27" s="405"/>
      <c r="O27" s="405"/>
      <c r="P27" s="399" t="s">
        <v>712</v>
      </c>
      <c r="Q27" s="399" t="s">
        <v>712</v>
      </c>
      <c r="R27" s="405"/>
      <c r="S27" s="399" t="b">
        <v>0</v>
      </c>
      <c r="T27" s="399" t="b">
        <v>0</v>
      </c>
      <c r="U27" s="399" t="s">
        <v>649</v>
      </c>
      <c r="V27" s="399">
        <v>0</v>
      </c>
      <c r="W27" s="399" t="b">
        <v>1</v>
      </c>
    </row>
    <row r="28" spans="11:23">
      <c r="K28" s="405"/>
      <c r="L28" s="405"/>
      <c r="M28" s="405"/>
      <c r="N28" s="405"/>
      <c r="O28" s="405"/>
      <c r="P28" s="399" t="s">
        <v>712</v>
      </c>
      <c r="Q28" s="399" t="s">
        <v>712</v>
      </c>
      <c r="R28" s="405"/>
      <c r="S28" s="399" t="b">
        <v>0</v>
      </c>
      <c r="T28" s="399" t="b">
        <v>0</v>
      </c>
      <c r="U28" s="399" t="s">
        <v>649</v>
      </c>
      <c r="V28" s="399">
        <v>0</v>
      </c>
      <c r="W28" s="399" t="b">
        <v>1</v>
      </c>
    </row>
    <row r="29" spans="11:23">
      <c r="K29" s="405"/>
      <c r="L29" s="405"/>
      <c r="M29" s="405"/>
      <c r="N29" s="405"/>
      <c r="O29" s="405"/>
      <c r="P29" s="399" t="s">
        <v>712</v>
      </c>
      <c r="Q29" s="399" t="s">
        <v>712</v>
      </c>
      <c r="R29" s="405"/>
      <c r="S29" s="399" t="b">
        <v>0</v>
      </c>
      <c r="T29" s="399" t="b">
        <v>0</v>
      </c>
      <c r="U29" s="399" t="s">
        <v>649</v>
      </c>
      <c r="V29" s="399">
        <v>0</v>
      </c>
      <c r="W29" s="399" t="b">
        <v>1</v>
      </c>
    </row>
    <row r="30" spans="11:23">
      <c r="K30" s="405"/>
      <c r="L30" s="405"/>
      <c r="M30" s="405"/>
      <c r="N30" s="405"/>
      <c r="O30" s="405"/>
      <c r="P30" s="399" t="s">
        <v>712</v>
      </c>
      <c r="Q30" s="399" t="s">
        <v>712</v>
      </c>
      <c r="R30" s="405"/>
      <c r="S30" s="399" t="b">
        <v>0</v>
      </c>
      <c r="T30" s="399" t="b">
        <v>0</v>
      </c>
      <c r="U30" s="399" t="s">
        <v>649</v>
      </c>
      <c r="V30" s="399">
        <v>0</v>
      </c>
      <c r="W30" s="399" t="b">
        <v>1</v>
      </c>
    </row>
  </sheetData>
  <mergeCells count="5">
    <mergeCell ref="A1:E1"/>
    <mergeCell ref="F1:J1"/>
    <mergeCell ref="K1:O1"/>
    <mergeCell ref="P1:Q1"/>
    <mergeCell ref="S1:W1"/>
  </mergeCells>
  <conditionalFormatting sqref="F1:F1048576">
    <cfRule type="duplicateValues" dxfId="3" priority="1"/>
  </conditionalFormatting>
  <pageMargins left="0" right="0" top="0" bottom="0" header="0" footer="0"/>
  <extLst>
    <ext xmlns:x14="http://schemas.microsoft.com/office/spreadsheetml/2009/9/main" uri="{CCE6A557-97BC-4b89-ADB6-D9C93CAAB3DF}">
      <x14:dataValidations xmlns:xm="http://schemas.microsoft.com/office/excel/2006/main" count="4">
        <x14:dataValidation type="list" allowBlank="1" showInputMessage="1" showErrorMessage="1" xr:uid="{2E1542C6-92FB-4F7C-BD7B-22D8DFD4CDDC}">
          <x14:formula1>
            <xm:f>DropdownList!$P$2:$P$7</xm:f>
          </x14:formula1>
          <xm:sqref>U3:V30</xm:sqref>
        </x14:dataValidation>
        <x14:dataValidation type="list" allowBlank="1" showInputMessage="1" showErrorMessage="1" xr:uid="{91E74966-B9B2-4C26-8937-610915A03D8B}">
          <x14:formula1>
            <xm:f>DropdownList!$O$3:$O$6</xm:f>
          </x14:formula1>
          <xm:sqref>Q3:Q30 S3:T30</xm:sqref>
        </x14:dataValidation>
        <x14:dataValidation type="list" allowBlank="1" showInputMessage="1" showErrorMessage="1" xr:uid="{6FD01C6D-57A1-431E-A462-36F34CDDECF1}">
          <x14:formula1>
            <xm:f>DropdownList!$C$2:$C$64</xm:f>
          </x14:formula1>
          <xm:sqref>P3:P30</xm:sqref>
        </x14:dataValidation>
        <x14:dataValidation type="list" allowBlank="1" showInputMessage="1" showErrorMessage="1" xr:uid="{6E1BCFBA-130D-499B-BDC0-94A08EC83207}">
          <x14:formula1>
            <xm:f>DropdownList!$A$2:$A$4</xm:f>
          </x14:formula1>
          <xm:sqref>S3:T30 W3:W30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C15B0-E50C-4C7F-AFC4-89A203E66EB0}">
  <sheetPr>
    <tabColor rgb="FF7030A0"/>
  </sheetPr>
  <dimension ref="A1:K32"/>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34.28515625" style="383" customWidth="1"/>
    <col min="8" max="8" width="10.5703125" style="399" customWidth="1"/>
    <col min="9" max="9" width="10" style="399" customWidth="1"/>
    <col min="10" max="10" width="11.7109375" style="399" customWidth="1"/>
    <col min="11" max="11" width="36.28515625" style="395" customWidth="1"/>
    <col min="12" max="16384" width="8.7109375" style="383"/>
  </cols>
  <sheetData>
    <row r="1" spans="1:11" s="402" customFormat="1" ht="12.75">
      <c r="A1" s="710"/>
      <c r="B1" s="710"/>
      <c r="C1" s="710"/>
      <c r="D1" s="710"/>
      <c r="E1" s="710"/>
      <c r="F1" s="710" t="s">
        <v>713</v>
      </c>
      <c r="G1" s="710"/>
      <c r="H1" s="715" t="s">
        <v>631</v>
      </c>
      <c r="I1" s="715"/>
      <c r="J1" s="715"/>
    </row>
    <row r="2" spans="1:11">
      <c r="A2" s="384" t="s">
        <v>220</v>
      </c>
      <c r="B2" s="384" t="s">
        <v>17</v>
      </c>
      <c r="C2" s="384" t="s">
        <v>230</v>
      </c>
      <c r="D2" s="428" t="s">
        <v>634</v>
      </c>
      <c r="E2" s="389" t="s">
        <v>227</v>
      </c>
      <c r="F2" s="429" t="s">
        <v>236</v>
      </c>
      <c r="G2" s="429" t="s">
        <v>665</v>
      </c>
      <c r="H2" s="430" t="s">
        <v>642</v>
      </c>
      <c r="I2" s="430" t="s">
        <v>643</v>
      </c>
      <c r="J2" s="430" t="s">
        <v>709</v>
      </c>
      <c r="K2" s="384" t="s">
        <v>205</v>
      </c>
    </row>
    <row r="3" spans="1:11">
      <c r="A3" s="390">
        <v>44501</v>
      </c>
      <c r="B3" s="391" t="s">
        <v>228</v>
      </c>
      <c r="C3" s="391" t="s">
        <v>646</v>
      </c>
      <c r="D3" s="390">
        <v>44501</v>
      </c>
      <c r="E3" s="392" t="s">
        <v>229</v>
      </c>
      <c r="F3" s="393" t="s">
        <v>730</v>
      </c>
      <c r="G3" s="393" t="s">
        <v>731</v>
      </c>
      <c r="H3" s="394" t="s">
        <v>649</v>
      </c>
      <c r="I3" s="394">
        <v>0</v>
      </c>
      <c r="J3" s="394" t="b">
        <v>1</v>
      </c>
    </row>
    <row r="4" spans="1:11">
      <c r="H4" s="399" t="s">
        <v>649</v>
      </c>
      <c r="I4" s="399">
        <v>0</v>
      </c>
      <c r="J4" s="399" t="b">
        <v>1</v>
      </c>
    </row>
    <row r="5" spans="1:11">
      <c r="H5" s="399" t="s">
        <v>649</v>
      </c>
      <c r="I5" s="399">
        <v>0</v>
      </c>
      <c r="J5" s="399" t="b">
        <v>1</v>
      </c>
    </row>
    <row r="6" spans="1:11">
      <c r="H6" s="399" t="s">
        <v>649</v>
      </c>
      <c r="I6" s="399">
        <v>0</v>
      </c>
      <c r="J6" s="399" t="b">
        <v>1</v>
      </c>
    </row>
    <row r="7" spans="1:11">
      <c r="H7" s="399" t="s">
        <v>649</v>
      </c>
      <c r="I7" s="399">
        <v>0</v>
      </c>
      <c r="J7" s="399" t="b">
        <v>1</v>
      </c>
    </row>
    <row r="8" spans="1:11">
      <c r="H8" s="399" t="s">
        <v>649</v>
      </c>
      <c r="I8" s="399">
        <v>0</v>
      </c>
      <c r="J8" s="399" t="b">
        <v>1</v>
      </c>
    </row>
    <row r="9" spans="1:11">
      <c r="H9" s="399" t="s">
        <v>649</v>
      </c>
      <c r="I9" s="399">
        <v>0</v>
      </c>
      <c r="J9" s="399" t="b">
        <v>1</v>
      </c>
    </row>
    <row r="10" spans="1:11">
      <c r="H10" s="399" t="s">
        <v>649</v>
      </c>
      <c r="I10" s="399">
        <v>0</v>
      </c>
      <c r="J10" s="399" t="b">
        <v>1</v>
      </c>
    </row>
    <row r="11" spans="1:11">
      <c r="H11" s="399" t="s">
        <v>649</v>
      </c>
      <c r="I11" s="399">
        <v>0</v>
      </c>
      <c r="J11" s="399" t="b">
        <v>1</v>
      </c>
    </row>
    <row r="12" spans="1:11">
      <c r="H12" s="399" t="s">
        <v>649</v>
      </c>
      <c r="I12" s="399">
        <v>0</v>
      </c>
      <c r="J12" s="399" t="b">
        <v>1</v>
      </c>
    </row>
    <row r="13" spans="1:11">
      <c r="H13" s="399" t="s">
        <v>649</v>
      </c>
      <c r="I13" s="399">
        <v>0</v>
      </c>
      <c r="J13" s="399" t="b">
        <v>1</v>
      </c>
    </row>
    <row r="14" spans="1:11">
      <c r="H14" s="399" t="s">
        <v>649</v>
      </c>
      <c r="I14" s="399">
        <v>0</v>
      </c>
      <c r="J14" s="399" t="b">
        <v>1</v>
      </c>
    </row>
    <row r="15" spans="1:11">
      <c r="H15" s="399" t="s">
        <v>649</v>
      </c>
      <c r="I15" s="399">
        <v>0</v>
      </c>
      <c r="J15" s="399" t="b">
        <v>1</v>
      </c>
    </row>
    <row r="16" spans="1:11">
      <c r="H16" s="399" t="s">
        <v>649</v>
      </c>
      <c r="I16" s="399">
        <v>0</v>
      </c>
      <c r="J16" s="399" t="b">
        <v>1</v>
      </c>
    </row>
    <row r="17" spans="8:10">
      <c r="H17" s="399" t="s">
        <v>649</v>
      </c>
      <c r="I17" s="399">
        <v>0</v>
      </c>
      <c r="J17" s="399" t="b">
        <v>1</v>
      </c>
    </row>
    <row r="18" spans="8:10">
      <c r="H18" s="399" t="s">
        <v>649</v>
      </c>
      <c r="I18" s="399">
        <v>0</v>
      </c>
      <c r="J18" s="399" t="b">
        <v>1</v>
      </c>
    </row>
    <row r="19" spans="8:10">
      <c r="H19" s="399" t="s">
        <v>649</v>
      </c>
      <c r="I19" s="399">
        <v>0</v>
      </c>
      <c r="J19" s="399" t="b">
        <v>1</v>
      </c>
    </row>
    <row r="20" spans="8:10">
      <c r="H20" s="399" t="s">
        <v>649</v>
      </c>
      <c r="I20" s="399">
        <v>0</v>
      </c>
      <c r="J20" s="399" t="b">
        <v>1</v>
      </c>
    </row>
    <row r="21" spans="8:10">
      <c r="H21" s="399" t="s">
        <v>649</v>
      </c>
      <c r="I21" s="399">
        <v>0</v>
      </c>
      <c r="J21" s="399" t="b">
        <v>1</v>
      </c>
    </row>
    <row r="22" spans="8:10">
      <c r="H22" s="399" t="s">
        <v>649</v>
      </c>
      <c r="I22" s="399">
        <v>0</v>
      </c>
      <c r="J22" s="399" t="b">
        <v>1</v>
      </c>
    </row>
    <row r="23" spans="8:10">
      <c r="H23" s="399" t="s">
        <v>649</v>
      </c>
      <c r="I23" s="399">
        <v>0</v>
      </c>
      <c r="J23" s="399" t="b">
        <v>1</v>
      </c>
    </row>
    <row r="24" spans="8:10">
      <c r="H24" s="399" t="s">
        <v>649</v>
      </c>
      <c r="I24" s="399">
        <v>0</v>
      </c>
      <c r="J24" s="399" t="b">
        <v>1</v>
      </c>
    </row>
    <row r="25" spans="8:10">
      <c r="H25" s="399" t="s">
        <v>649</v>
      </c>
      <c r="I25" s="399">
        <v>0</v>
      </c>
      <c r="J25" s="399" t="b">
        <v>1</v>
      </c>
    </row>
    <row r="26" spans="8:10">
      <c r="H26" s="399" t="s">
        <v>649</v>
      </c>
      <c r="I26" s="399">
        <v>0</v>
      </c>
      <c r="J26" s="399" t="b">
        <v>1</v>
      </c>
    </row>
    <row r="27" spans="8:10">
      <c r="H27" s="399" t="s">
        <v>649</v>
      </c>
      <c r="I27" s="399">
        <v>0</v>
      </c>
      <c r="J27" s="399" t="b">
        <v>1</v>
      </c>
    </row>
    <row r="28" spans="8:10">
      <c r="H28" s="399" t="s">
        <v>649</v>
      </c>
      <c r="I28" s="399">
        <v>0</v>
      </c>
      <c r="J28" s="399" t="b">
        <v>1</v>
      </c>
    </row>
    <row r="29" spans="8:10">
      <c r="H29" s="399" t="s">
        <v>649</v>
      </c>
      <c r="I29" s="399">
        <v>0</v>
      </c>
      <c r="J29" s="399" t="b">
        <v>1</v>
      </c>
    </row>
    <row r="30" spans="8:10">
      <c r="H30" s="399" t="s">
        <v>649</v>
      </c>
      <c r="I30" s="399">
        <v>0</v>
      </c>
      <c r="J30" s="399" t="b">
        <v>1</v>
      </c>
    </row>
    <row r="31" spans="8:10">
      <c r="H31" s="399" t="s">
        <v>649</v>
      </c>
      <c r="I31" s="399">
        <v>0</v>
      </c>
      <c r="J31" s="399" t="b">
        <v>1</v>
      </c>
    </row>
    <row r="32" spans="8:10">
      <c r="H32" s="399" t="s">
        <v>649</v>
      </c>
      <c r="I32" s="399">
        <v>0</v>
      </c>
      <c r="J32" s="399" t="b">
        <v>1</v>
      </c>
    </row>
  </sheetData>
  <mergeCells count="3">
    <mergeCell ref="A1:E1"/>
    <mergeCell ref="F1:G1"/>
    <mergeCell ref="H1:J1"/>
  </mergeCells>
  <conditionalFormatting sqref="F1:F1048576">
    <cfRule type="duplicateValues" dxfId="2" priority="1"/>
  </conditionalFormatting>
  <pageMargins left="0" right="0" top="0" bottom="0" header="0" footer="0"/>
  <extLst>
    <ext xmlns:x14="http://schemas.microsoft.com/office/spreadsheetml/2009/9/main" uri="{CCE6A557-97BC-4b89-ADB6-D9C93CAAB3DF}">
      <x14:dataValidations xmlns:xm="http://schemas.microsoft.com/office/excel/2006/main" count="1">
        <x14:dataValidation type="list" allowBlank="1" showInputMessage="1" showErrorMessage="1" xr:uid="{968AB242-0D2B-4075-B83F-3BD15F0A4793}">
          <x14:formula1>
            <xm:f>DropdownList!$A$2:$A$4</xm:f>
          </x14:formula1>
          <xm:sqref>J3:J32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D6A9-3754-4A16-8936-784B03605CAE}">
  <sheetPr>
    <tabColor rgb="FF92D050"/>
    <pageSetUpPr fitToPage="1"/>
  </sheetPr>
  <dimension ref="A1:S47"/>
  <sheetViews>
    <sheetView tabSelected="1" workbookViewId="0">
      <selection sqref="A1:G1"/>
    </sheetView>
  </sheetViews>
  <sheetFormatPr defaultColWidth="8.85546875" defaultRowHeight="15"/>
  <cols>
    <col min="1" max="1" width="56.28515625" style="376" customWidth="1"/>
    <col min="2" max="2" width="80.85546875" style="376" customWidth="1"/>
    <col min="3" max="16384" width="8.85546875" style="376"/>
  </cols>
  <sheetData>
    <row r="1" spans="1:19" ht="60.6" customHeight="1" thickBot="1">
      <c r="A1" s="583" t="s">
        <v>1118</v>
      </c>
      <c r="B1" s="584"/>
      <c r="C1" s="584"/>
      <c r="D1" s="584"/>
      <c r="E1" s="584"/>
      <c r="F1" s="584"/>
      <c r="G1" s="585"/>
    </row>
    <row r="2" spans="1:19" customFormat="1" ht="52.5" customHeight="1">
      <c r="A2" s="586" t="s">
        <v>1049</v>
      </c>
      <c r="B2" s="587"/>
      <c r="C2" s="587"/>
      <c r="D2" s="587"/>
      <c r="E2" s="587"/>
      <c r="F2" s="587"/>
      <c r="G2" s="588"/>
      <c r="S2" s="274"/>
    </row>
    <row r="3" spans="1:19" customFormat="1" ht="21">
      <c r="A3" s="275"/>
      <c r="G3" s="274"/>
      <c r="M3" s="449"/>
      <c r="S3" s="274"/>
    </row>
    <row r="4" spans="1:19">
      <c r="A4" s="580"/>
      <c r="G4" s="450"/>
    </row>
    <row r="5" spans="1:19">
      <c r="A5" s="451"/>
      <c r="G5" s="450"/>
    </row>
    <row r="6" spans="1:19">
      <c r="A6" s="581"/>
      <c r="G6" s="450"/>
    </row>
    <row r="7" spans="1:19">
      <c r="A7" s="451"/>
      <c r="G7" s="450"/>
    </row>
    <row r="8" spans="1:19">
      <c r="A8" s="451"/>
      <c r="G8" s="450"/>
    </row>
    <row r="9" spans="1:19">
      <c r="A9" s="451"/>
      <c r="G9" s="450"/>
    </row>
    <row r="10" spans="1:19">
      <c r="A10" s="451"/>
      <c r="G10" s="450"/>
    </row>
    <row r="11" spans="1:19">
      <c r="A11" s="451"/>
      <c r="G11" s="450"/>
    </row>
    <row r="12" spans="1:19">
      <c r="A12" s="451"/>
      <c r="G12" s="450"/>
    </row>
    <row r="13" spans="1:19">
      <c r="A13" s="451"/>
      <c r="G13" s="450"/>
    </row>
    <row r="14" spans="1:19">
      <c r="A14" s="451"/>
      <c r="G14" s="450"/>
    </row>
    <row r="15" spans="1:19">
      <c r="A15" s="451"/>
      <c r="G15" s="450"/>
    </row>
    <row r="16" spans="1:19">
      <c r="A16" s="451"/>
      <c r="G16" s="450"/>
    </row>
    <row r="17" spans="1:7">
      <c r="A17" s="451"/>
      <c r="G17" s="450"/>
    </row>
    <row r="18" spans="1:7">
      <c r="A18" s="451"/>
      <c r="G18" s="450"/>
    </row>
    <row r="19" spans="1:7">
      <c r="A19" s="451"/>
      <c r="G19" s="450"/>
    </row>
    <row r="20" spans="1:7">
      <c r="A20" s="451"/>
      <c r="G20" s="450"/>
    </row>
    <row r="21" spans="1:7">
      <c r="A21" s="451"/>
      <c r="G21" s="450"/>
    </row>
    <row r="22" spans="1:7">
      <c r="A22" s="451"/>
      <c r="G22" s="450"/>
    </row>
    <row r="23" spans="1:7">
      <c r="A23" s="451"/>
      <c r="G23" s="450"/>
    </row>
    <row r="24" spans="1:7">
      <c r="A24" s="451"/>
      <c r="G24" s="450"/>
    </row>
    <row r="25" spans="1:7">
      <c r="A25" s="451"/>
      <c r="G25" s="450"/>
    </row>
    <row r="26" spans="1:7">
      <c r="A26" s="451"/>
      <c r="G26" s="450"/>
    </row>
    <row r="27" spans="1:7">
      <c r="A27" s="451"/>
      <c r="G27" s="450"/>
    </row>
    <row r="28" spans="1:7">
      <c r="A28" s="451"/>
      <c r="G28" s="450"/>
    </row>
    <row r="29" spans="1:7">
      <c r="A29" s="451"/>
      <c r="G29" s="450"/>
    </row>
    <row r="30" spans="1:7">
      <c r="A30" s="451"/>
      <c r="G30" s="450"/>
    </row>
    <row r="31" spans="1:7">
      <c r="A31" s="451"/>
      <c r="G31" s="450"/>
    </row>
    <row r="32" spans="1:7">
      <c r="A32" s="451"/>
      <c r="G32" s="450"/>
    </row>
    <row r="33" spans="1:7">
      <c r="A33" s="451"/>
      <c r="G33" s="450"/>
    </row>
    <row r="34" spans="1:7">
      <c r="A34" s="451"/>
      <c r="G34" s="450"/>
    </row>
    <row r="35" spans="1:7">
      <c r="A35" s="451"/>
      <c r="G35" s="450"/>
    </row>
    <row r="36" spans="1:7">
      <c r="A36" s="451"/>
      <c r="G36" s="450"/>
    </row>
    <row r="37" spans="1:7">
      <c r="A37" s="451"/>
      <c r="G37" s="450"/>
    </row>
    <row r="38" spans="1:7">
      <c r="A38" s="451"/>
      <c r="G38" s="450"/>
    </row>
    <row r="39" spans="1:7">
      <c r="A39" s="451"/>
      <c r="G39" s="450"/>
    </row>
    <row r="40" spans="1:7">
      <c r="A40" s="451"/>
      <c r="G40" s="450"/>
    </row>
    <row r="41" spans="1:7">
      <c r="A41" s="451"/>
      <c r="G41" s="450"/>
    </row>
    <row r="42" spans="1:7">
      <c r="A42" s="451"/>
      <c r="G42" s="450"/>
    </row>
    <row r="43" spans="1:7">
      <c r="A43" s="451"/>
      <c r="G43" s="450"/>
    </row>
    <row r="44" spans="1:7">
      <c r="A44" s="451"/>
      <c r="G44" s="450"/>
    </row>
    <row r="45" spans="1:7">
      <c r="A45" s="451"/>
      <c r="G45" s="450"/>
    </row>
    <row r="46" spans="1:7">
      <c r="A46" s="451"/>
      <c r="G46" s="450"/>
    </row>
    <row r="47" spans="1:7" ht="15.75" thickBot="1">
      <c r="A47" s="452"/>
      <c r="B47" s="453"/>
      <c r="C47" s="453"/>
      <c r="D47" s="453"/>
      <c r="E47" s="453"/>
      <c r="F47" s="453"/>
      <c r="G47" s="454"/>
    </row>
  </sheetData>
  <mergeCells count="2">
    <mergeCell ref="A1:G1"/>
    <mergeCell ref="A2:G2"/>
  </mergeCells>
  <pageMargins left="0.7" right="0.7" top="0.75" bottom="0.75" header="0.3" footer="0.3"/>
  <pageSetup scale="81" orientation="landscape"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4B7A-A025-4857-B87D-2F9BFBBB2726}">
  <sheetPr>
    <tabColor rgb="FF7030A0"/>
  </sheetPr>
  <dimension ref="A1:AA32"/>
  <sheetViews>
    <sheetView workbookViewId="0"/>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8.7109375" style="383"/>
    <col min="7" max="7" width="25.140625" style="383" customWidth="1"/>
    <col min="8" max="8" width="15.42578125" style="383" customWidth="1"/>
    <col min="9" max="10" width="10" style="383" customWidth="1"/>
    <col min="11" max="11" width="13.85546875" style="383" bestFit="1" customWidth="1"/>
    <col min="12" max="12" width="13.7109375" style="383" bestFit="1" customWidth="1"/>
    <col min="13" max="13" width="12.28515625" style="383" bestFit="1" customWidth="1"/>
    <col min="14" max="14" width="15.42578125" style="383" bestFit="1" customWidth="1"/>
    <col min="15" max="15" width="13.7109375" style="383" bestFit="1" customWidth="1"/>
    <col min="16" max="16" width="10" style="383" bestFit="1" customWidth="1"/>
    <col min="17" max="17" width="9.140625" style="383" customWidth="1"/>
    <col min="18" max="18" width="13.85546875" style="383" bestFit="1" customWidth="1"/>
    <col min="19" max="19" width="12.7109375" style="383" customWidth="1"/>
    <col min="20" max="20" width="11.5703125" style="383" customWidth="1"/>
    <col min="21" max="21" width="13.7109375" style="383" bestFit="1" customWidth="1"/>
    <col min="22" max="22" width="11.140625" style="399" customWidth="1"/>
    <col min="23" max="23" width="99.42578125" style="399" bestFit="1" customWidth="1"/>
    <col min="24" max="24" width="11.85546875" style="399" customWidth="1"/>
    <col min="25" max="25" width="10.28515625" style="399" customWidth="1"/>
    <col min="26" max="26" width="10.42578125" style="399" customWidth="1"/>
    <col min="27" max="27" width="36.28515625" style="395" customWidth="1"/>
    <col min="28" max="16384" width="8.7109375" style="383"/>
  </cols>
  <sheetData>
    <row r="1" spans="1:27" s="402" customFormat="1" ht="12.75">
      <c r="E1" s="423"/>
      <c r="F1" s="716" t="s">
        <v>713</v>
      </c>
      <c r="G1" s="716"/>
      <c r="H1" s="716"/>
      <c r="I1" s="716"/>
      <c r="J1" s="716"/>
      <c r="K1" s="716"/>
      <c r="L1" s="716"/>
      <c r="M1" s="716"/>
      <c r="N1" s="716"/>
      <c r="O1" s="716"/>
      <c r="P1" s="716"/>
      <c r="Q1" s="716"/>
      <c r="R1" s="716"/>
      <c r="S1" s="716"/>
      <c r="T1" s="716"/>
      <c r="U1" s="716"/>
      <c r="V1" s="709" t="s">
        <v>632</v>
      </c>
      <c r="W1" s="709"/>
      <c r="X1" s="709" t="s">
        <v>631</v>
      </c>
      <c r="Y1" s="709"/>
      <c r="Z1" s="709"/>
    </row>
    <row r="2" spans="1:27">
      <c r="A2" s="384" t="s">
        <v>220</v>
      </c>
      <c r="B2" s="384" t="s">
        <v>17</v>
      </c>
      <c r="C2" s="384" t="s">
        <v>230</v>
      </c>
      <c r="D2" s="428" t="s">
        <v>634</v>
      </c>
      <c r="E2" s="431" t="s">
        <v>227</v>
      </c>
      <c r="F2" s="386" t="s">
        <v>236</v>
      </c>
      <c r="G2" s="386" t="s">
        <v>665</v>
      </c>
      <c r="H2" s="386" t="s">
        <v>732</v>
      </c>
      <c r="I2" s="386" t="s">
        <v>733</v>
      </c>
      <c r="J2" s="386" t="s">
        <v>734</v>
      </c>
      <c r="K2" s="386" t="s">
        <v>735</v>
      </c>
      <c r="L2" s="386" t="s">
        <v>736</v>
      </c>
      <c r="M2" s="386" t="s">
        <v>737</v>
      </c>
      <c r="N2" s="386" t="s">
        <v>738</v>
      </c>
      <c r="O2" s="386" t="s">
        <v>739</v>
      </c>
      <c r="P2" s="386" t="s">
        <v>740</v>
      </c>
      <c r="Q2" s="386" t="s">
        <v>741</v>
      </c>
      <c r="R2" s="386" t="s">
        <v>742</v>
      </c>
      <c r="S2" s="386" t="s">
        <v>743</v>
      </c>
      <c r="T2" s="386" t="s">
        <v>744</v>
      </c>
      <c r="U2" s="386" t="s">
        <v>745</v>
      </c>
      <c r="V2" s="387" t="s">
        <v>746</v>
      </c>
      <c r="W2" s="387" t="s">
        <v>747</v>
      </c>
      <c r="X2" s="387" t="s">
        <v>642</v>
      </c>
      <c r="Y2" s="387" t="s">
        <v>643</v>
      </c>
      <c r="Z2" s="387" t="s">
        <v>709</v>
      </c>
      <c r="AA2" s="403" t="s">
        <v>205</v>
      </c>
    </row>
    <row r="3" spans="1:27">
      <c r="A3" s="390">
        <v>44501</v>
      </c>
      <c r="B3" s="391" t="s">
        <v>228</v>
      </c>
      <c r="C3" s="391" t="s">
        <v>646</v>
      </c>
      <c r="D3" s="390">
        <v>44501</v>
      </c>
      <c r="E3" s="392" t="s">
        <v>229</v>
      </c>
      <c r="F3" s="393" t="s">
        <v>748</v>
      </c>
      <c r="G3" s="393" t="s">
        <v>749</v>
      </c>
      <c r="H3" s="393" t="s">
        <v>228</v>
      </c>
      <c r="I3" s="393" t="s">
        <v>750</v>
      </c>
      <c r="J3" s="393" t="s">
        <v>751</v>
      </c>
      <c r="K3" s="393" t="s">
        <v>752</v>
      </c>
      <c r="L3" s="393" t="s">
        <v>753</v>
      </c>
      <c r="M3" s="393" t="s">
        <v>754</v>
      </c>
      <c r="N3" s="393" t="s">
        <v>712</v>
      </c>
      <c r="O3" s="393" t="s">
        <v>228</v>
      </c>
      <c r="P3" s="393" t="s">
        <v>750</v>
      </c>
      <c r="Q3" s="393" t="s">
        <v>755</v>
      </c>
      <c r="R3" s="393" t="s">
        <v>756</v>
      </c>
      <c r="S3" s="393" t="s">
        <v>660</v>
      </c>
      <c r="T3" s="393" t="s">
        <v>757</v>
      </c>
      <c r="U3" s="393" t="s">
        <v>712</v>
      </c>
      <c r="V3" s="394" t="str">
        <f>_xlfn.CONCAT(O3,"_",H3)</f>
        <v>MTA_MTA</v>
      </c>
      <c r="W3" s="394" t="str">
        <f>_xlfn.CONCAT("OUT:",H3,"-",I3,"-",J3,"-",K3,"-",L3,"-",M3," || IN:",O3,"-",P3,"-",Q3,"-",R3,"-",S3,"-",T3)</f>
        <v>OUT:MTA-208657-22320-10017934-0002-16411-595250 || IN:MTA-208657-22260-10001719-0001-10000-495025</v>
      </c>
      <c r="X3" s="394" t="s">
        <v>649</v>
      </c>
      <c r="Y3" s="394">
        <v>0</v>
      </c>
      <c r="Z3" s="394" t="b">
        <v>1</v>
      </c>
    </row>
    <row r="4" spans="1:27">
      <c r="X4" s="399" t="s">
        <v>649</v>
      </c>
      <c r="Y4" s="399">
        <v>0</v>
      </c>
      <c r="Z4" s="399" t="b">
        <v>1</v>
      </c>
    </row>
    <row r="5" spans="1:27">
      <c r="X5" s="399" t="s">
        <v>649</v>
      </c>
      <c r="Y5" s="399">
        <v>0</v>
      </c>
      <c r="Z5" s="399" t="b">
        <v>1</v>
      </c>
    </row>
    <row r="6" spans="1:27">
      <c r="X6" s="399" t="s">
        <v>649</v>
      </c>
      <c r="Y6" s="399">
        <v>0</v>
      </c>
      <c r="Z6" s="399" t="b">
        <v>1</v>
      </c>
    </row>
    <row r="7" spans="1:27">
      <c r="X7" s="399" t="s">
        <v>649</v>
      </c>
      <c r="Y7" s="399">
        <v>0</v>
      </c>
      <c r="Z7" s="399" t="b">
        <v>1</v>
      </c>
    </row>
    <row r="8" spans="1:27">
      <c r="X8" s="399" t="s">
        <v>649</v>
      </c>
      <c r="Y8" s="399">
        <v>0</v>
      </c>
      <c r="Z8" s="399" t="b">
        <v>1</v>
      </c>
    </row>
    <row r="9" spans="1:27">
      <c r="X9" s="399" t="s">
        <v>649</v>
      </c>
      <c r="Y9" s="399">
        <v>0</v>
      </c>
      <c r="Z9" s="399" t="b">
        <v>1</v>
      </c>
    </row>
    <row r="10" spans="1:27">
      <c r="X10" s="399" t="s">
        <v>649</v>
      </c>
      <c r="Y10" s="399">
        <v>0</v>
      </c>
      <c r="Z10" s="399" t="b">
        <v>1</v>
      </c>
    </row>
    <row r="11" spans="1:27">
      <c r="X11" s="399" t="s">
        <v>649</v>
      </c>
      <c r="Y11" s="399">
        <v>0</v>
      </c>
      <c r="Z11" s="399" t="b">
        <v>1</v>
      </c>
    </row>
    <row r="12" spans="1:27">
      <c r="X12" s="399" t="s">
        <v>649</v>
      </c>
      <c r="Y12" s="399">
        <v>0</v>
      </c>
      <c r="Z12" s="399" t="b">
        <v>1</v>
      </c>
    </row>
    <row r="13" spans="1:27">
      <c r="X13" s="399" t="s">
        <v>649</v>
      </c>
      <c r="Y13" s="399">
        <v>0</v>
      </c>
      <c r="Z13" s="399" t="b">
        <v>1</v>
      </c>
    </row>
    <row r="14" spans="1:27">
      <c r="X14" s="399" t="s">
        <v>649</v>
      </c>
      <c r="Y14" s="399">
        <v>0</v>
      </c>
      <c r="Z14" s="399" t="b">
        <v>1</v>
      </c>
    </row>
    <row r="15" spans="1:27">
      <c r="X15" s="399" t="s">
        <v>649</v>
      </c>
      <c r="Y15" s="399">
        <v>0</v>
      </c>
      <c r="Z15" s="399" t="b">
        <v>1</v>
      </c>
    </row>
    <row r="16" spans="1:27">
      <c r="X16" s="399" t="s">
        <v>649</v>
      </c>
      <c r="Y16" s="399">
        <v>0</v>
      </c>
      <c r="Z16" s="399" t="b">
        <v>1</v>
      </c>
    </row>
    <row r="17" spans="24:26">
      <c r="X17" s="399" t="s">
        <v>649</v>
      </c>
      <c r="Y17" s="399">
        <v>0</v>
      </c>
      <c r="Z17" s="399" t="b">
        <v>1</v>
      </c>
    </row>
    <row r="18" spans="24:26">
      <c r="X18" s="399" t="s">
        <v>649</v>
      </c>
      <c r="Y18" s="399">
        <v>0</v>
      </c>
      <c r="Z18" s="399" t="b">
        <v>1</v>
      </c>
    </row>
    <row r="19" spans="24:26">
      <c r="X19" s="399" t="s">
        <v>649</v>
      </c>
      <c r="Y19" s="399">
        <v>0</v>
      </c>
      <c r="Z19" s="399" t="b">
        <v>1</v>
      </c>
    </row>
    <row r="20" spans="24:26">
      <c r="X20" s="399" t="s">
        <v>649</v>
      </c>
      <c r="Y20" s="399">
        <v>0</v>
      </c>
      <c r="Z20" s="399" t="b">
        <v>1</v>
      </c>
    </row>
    <row r="21" spans="24:26">
      <c r="X21" s="399" t="s">
        <v>649</v>
      </c>
      <c r="Y21" s="399">
        <v>0</v>
      </c>
      <c r="Z21" s="399" t="b">
        <v>1</v>
      </c>
    </row>
    <row r="22" spans="24:26">
      <c r="X22" s="399" t="s">
        <v>649</v>
      </c>
      <c r="Y22" s="399">
        <v>0</v>
      </c>
      <c r="Z22" s="399" t="b">
        <v>1</v>
      </c>
    </row>
    <row r="23" spans="24:26">
      <c r="X23" s="399" t="s">
        <v>649</v>
      </c>
      <c r="Y23" s="399">
        <v>0</v>
      </c>
      <c r="Z23" s="399" t="b">
        <v>1</v>
      </c>
    </row>
    <row r="24" spans="24:26">
      <c r="X24" s="399" t="s">
        <v>649</v>
      </c>
      <c r="Y24" s="399">
        <v>0</v>
      </c>
      <c r="Z24" s="399" t="b">
        <v>1</v>
      </c>
    </row>
    <row r="25" spans="24:26">
      <c r="X25" s="399" t="s">
        <v>649</v>
      </c>
      <c r="Y25" s="399">
        <v>0</v>
      </c>
      <c r="Z25" s="399" t="b">
        <v>1</v>
      </c>
    </row>
    <row r="26" spans="24:26">
      <c r="X26" s="399" t="s">
        <v>649</v>
      </c>
      <c r="Y26" s="399">
        <v>0</v>
      </c>
      <c r="Z26" s="399" t="b">
        <v>1</v>
      </c>
    </row>
    <row r="27" spans="24:26">
      <c r="X27" s="399" t="s">
        <v>649</v>
      </c>
      <c r="Y27" s="399">
        <v>0</v>
      </c>
      <c r="Z27" s="399" t="b">
        <v>1</v>
      </c>
    </row>
    <row r="28" spans="24:26">
      <c r="X28" s="399" t="s">
        <v>649</v>
      </c>
      <c r="Y28" s="399">
        <v>0</v>
      </c>
      <c r="Z28" s="399" t="b">
        <v>1</v>
      </c>
    </row>
    <row r="29" spans="24:26">
      <c r="X29" s="399" t="s">
        <v>649</v>
      </c>
      <c r="Y29" s="399">
        <v>0</v>
      </c>
      <c r="Z29" s="399" t="b">
        <v>1</v>
      </c>
    </row>
    <row r="30" spans="24:26">
      <c r="X30" s="399" t="s">
        <v>649</v>
      </c>
      <c r="Y30" s="399">
        <v>0</v>
      </c>
      <c r="Z30" s="399" t="b">
        <v>1</v>
      </c>
    </row>
    <row r="31" spans="24:26">
      <c r="X31" s="399" t="s">
        <v>649</v>
      </c>
      <c r="Y31" s="399">
        <v>0</v>
      </c>
      <c r="Z31" s="399" t="b">
        <v>1</v>
      </c>
    </row>
    <row r="32" spans="24:26">
      <c r="X32" s="399" t="s">
        <v>649</v>
      </c>
      <c r="Y32" s="399">
        <v>0</v>
      </c>
      <c r="Z32" s="399" t="b">
        <v>1</v>
      </c>
    </row>
  </sheetData>
  <mergeCells count="3">
    <mergeCell ref="F1:U1"/>
    <mergeCell ref="V1:W1"/>
    <mergeCell ref="X1:Z1"/>
  </mergeCells>
  <conditionalFormatting sqref="F1:F1048576">
    <cfRule type="duplicateValues" dxfId="1" priority="1"/>
  </conditionalFormatting>
  <pageMargins left="0" right="0" top="0" bottom="0" header="0" footer="0"/>
  <extLst>
    <ext xmlns:x14="http://schemas.microsoft.com/office/spreadsheetml/2009/9/main" uri="{CCE6A557-97BC-4b89-ADB6-D9C93CAAB3DF}">
      <x14:dataValidations xmlns:xm="http://schemas.microsoft.com/office/excel/2006/main" count="2">
        <x14:dataValidation type="list" allowBlank="1" showInputMessage="1" showErrorMessage="1" xr:uid="{28BADC10-BC1A-4215-82E0-A65B087155B7}">
          <x14:formula1>
            <xm:f>DropdownList!$C$2:$C$64</xm:f>
          </x14:formula1>
          <xm:sqref>O3 H3</xm:sqref>
        </x14:dataValidation>
        <x14:dataValidation type="list" allowBlank="1" showInputMessage="1" showErrorMessage="1" xr:uid="{B63FC61E-3972-478D-A905-8D3FF376142E}">
          <x14:formula1>
            <xm:f>DropdownList!$A$2:$A$4</xm:f>
          </x14:formula1>
          <xm:sqref>Z3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ED055-1677-4274-A5CC-E331D6196BDB}">
  <sheetPr>
    <tabColor rgb="FF7030A0"/>
  </sheetPr>
  <dimension ref="A1:AA36"/>
  <sheetViews>
    <sheetView workbookViewId="0">
      <selection sqref="A1:E1"/>
    </sheetView>
  </sheetViews>
  <sheetFormatPr defaultColWidth="8.7109375" defaultRowHeight="15"/>
  <cols>
    <col min="1" max="2" width="11.85546875" style="395" customWidth="1"/>
    <col min="3" max="3" width="22.140625" style="395" customWidth="1"/>
    <col min="4" max="4" width="12.85546875" style="395" customWidth="1"/>
    <col min="5" max="5" width="8.7109375" style="397"/>
    <col min="6" max="6" width="14" style="383" customWidth="1"/>
    <col min="7" max="7" width="35.42578125" style="383" bestFit="1" customWidth="1"/>
    <col min="8" max="8" width="11.140625" style="383" customWidth="1"/>
    <col min="9" max="9" width="16.7109375" style="383" customWidth="1"/>
    <col min="10" max="10" width="13" style="383" customWidth="1"/>
    <col min="11" max="11" width="10.85546875" style="383" customWidth="1"/>
    <col min="12" max="12" width="12.140625" style="383" customWidth="1"/>
    <col min="13" max="13" width="11.42578125" style="383" customWidth="1"/>
    <col min="14" max="14" width="8.7109375" style="383"/>
    <col min="15" max="15" width="20.140625" style="399" bestFit="1" customWidth="1"/>
    <col min="16" max="16" width="12" style="399" customWidth="1"/>
    <col min="17" max="17" width="10.140625" style="399" customWidth="1"/>
    <col min="18" max="18" width="13.42578125" style="399" bestFit="1" customWidth="1"/>
    <col min="19" max="19" width="9.5703125" style="399" customWidth="1"/>
    <col min="20" max="20" width="13.42578125" style="399" bestFit="1" customWidth="1"/>
    <col min="21" max="21" width="11.5703125" style="399" bestFit="1" customWidth="1"/>
    <col min="22" max="22" width="12" style="399" bestFit="1" customWidth="1"/>
    <col min="23" max="24" width="8.7109375" style="399"/>
    <col min="25" max="25" width="11" style="399" customWidth="1"/>
    <col min="26" max="26" width="8.7109375" style="399"/>
    <col min="27" max="27" width="36.28515625" style="395" customWidth="1"/>
    <col min="28" max="16384" width="8.7109375" style="383"/>
  </cols>
  <sheetData>
    <row r="1" spans="1:27" s="402" customFormat="1" ht="15" customHeight="1">
      <c r="A1" s="710"/>
      <c r="B1" s="710"/>
      <c r="C1" s="710"/>
      <c r="D1" s="710"/>
      <c r="E1" s="710"/>
      <c r="F1" s="706" t="s">
        <v>758</v>
      </c>
      <c r="G1" s="706"/>
      <c r="H1" s="706"/>
      <c r="I1" s="706"/>
      <c r="J1" s="706"/>
      <c r="K1" s="706"/>
      <c r="L1" s="706"/>
      <c r="M1" s="706"/>
      <c r="N1" s="706"/>
      <c r="O1" s="707" t="s">
        <v>664</v>
      </c>
      <c r="P1" s="707"/>
      <c r="Q1" s="707"/>
      <c r="R1" s="707" t="s">
        <v>632</v>
      </c>
      <c r="S1" s="707"/>
      <c r="T1" s="707"/>
      <c r="U1" s="707"/>
      <c r="V1" s="707" t="s">
        <v>631</v>
      </c>
      <c r="W1" s="707"/>
      <c r="X1" s="707"/>
      <c r="Y1" s="707"/>
      <c r="Z1" s="707"/>
    </row>
    <row r="2" spans="1:27">
      <c r="A2" s="384" t="s">
        <v>220</v>
      </c>
      <c r="B2" s="384" t="s">
        <v>17</v>
      </c>
      <c r="C2" s="384" t="s">
        <v>230</v>
      </c>
      <c r="D2" s="428" t="s">
        <v>634</v>
      </c>
      <c r="E2" s="431" t="s">
        <v>227</v>
      </c>
      <c r="F2" s="386" t="s">
        <v>122</v>
      </c>
      <c r="G2" s="386" t="s">
        <v>665</v>
      </c>
      <c r="H2" s="386" t="s">
        <v>759</v>
      </c>
      <c r="I2" s="386" t="s">
        <v>760</v>
      </c>
      <c r="J2" s="386" t="s">
        <v>761</v>
      </c>
      <c r="K2" s="386" t="s">
        <v>762</v>
      </c>
      <c r="L2" s="386" t="s">
        <v>763</v>
      </c>
      <c r="M2" s="386" t="s">
        <v>764</v>
      </c>
      <c r="N2" s="386" t="s">
        <v>765</v>
      </c>
      <c r="O2" s="387" t="s">
        <v>28</v>
      </c>
      <c r="P2" s="387" t="s">
        <v>766</v>
      </c>
      <c r="Q2" s="387" t="s">
        <v>767</v>
      </c>
      <c r="R2" s="387" t="s">
        <v>669</v>
      </c>
      <c r="S2" s="387" t="s">
        <v>768</v>
      </c>
      <c r="T2" s="387" t="s">
        <v>769</v>
      </c>
      <c r="U2" s="387" t="s">
        <v>770</v>
      </c>
      <c r="V2" s="387" t="s">
        <v>771</v>
      </c>
      <c r="W2" s="387" t="s">
        <v>772</v>
      </c>
      <c r="X2" s="387" t="s">
        <v>773</v>
      </c>
      <c r="Y2" s="387" t="s">
        <v>774</v>
      </c>
      <c r="Z2" s="387" t="s">
        <v>709</v>
      </c>
      <c r="AA2" s="403" t="s">
        <v>205</v>
      </c>
    </row>
    <row r="3" spans="1:27">
      <c r="A3" s="396">
        <v>44537</v>
      </c>
      <c r="B3" s="395" t="s">
        <v>319</v>
      </c>
      <c r="C3" s="395" t="s">
        <v>646</v>
      </c>
      <c r="D3" s="396">
        <v>44537</v>
      </c>
      <c r="E3" s="397" t="s">
        <v>229</v>
      </c>
      <c r="F3" s="383" t="s">
        <v>775</v>
      </c>
      <c r="G3" s="383" t="s">
        <v>776</v>
      </c>
      <c r="H3" s="383" t="s">
        <v>777</v>
      </c>
      <c r="I3" s="383" t="s">
        <v>778</v>
      </c>
      <c r="K3" s="383" t="s">
        <v>779</v>
      </c>
      <c r="L3" s="383" t="s">
        <v>780</v>
      </c>
      <c r="M3" s="383" t="s">
        <v>781</v>
      </c>
      <c r="N3" s="398" t="s">
        <v>782</v>
      </c>
      <c r="O3" s="405" t="s">
        <v>783</v>
      </c>
      <c r="P3" s="405"/>
      <c r="Q3" s="405"/>
      <c r="R3" s="399" t="str">
        <f t="shared" ref="R3:R8" si="0">LEFT(F3,6)</f>
        <v>Q002_P</v>
      </c>
      <c r="S3" s="399" t="str">
        <f>RIGHT(R3,1)</f>
        <v>P</v>
      </c>
      <c r="T3" s="399" t="str">
        <f t="shared" ref="T3:T8" si="1">F3</f>
        <v>Q002_P</v>
      </c>
      <c r="U3" s="399" t="str">
        <f>N3</f>
        <v>911</v>
      </c>
      <c r="V3" s="399" t="s">
        <v>779</v>
      </c>
      <c r="W3" s="399" t="s">
        <v>784</v>
      </c>
      <c r="X3" s="399" t="s">
        <v>172</v>
      </c>
      <c r="Y3" s="399" t="s">
        <v>781</v>
      </c>
      <c r="Z3" s="399" t="b">
        <v>0</v>
      </c>
      <c r="AA3" s="395" t="s">
        <v>785</v>
      </c>
    </row>
    <row r="4" spans="1:27">
      <c r="A4" s="396"/>
      <c r="D4" s="396"/>
      <c r="N4" s="398"/>
      <c r="O4" s="405"/>
      <c r="P4" s="405"/>
      <c r="Q4" s="405"/>
      <c r="R4" s="399" t="str">
        <f t="shared" si="0"/>
        <v/>
      </c>
      <c r="S4" s="399" t="str">
        <f t="shared" ref="S4:S8" si="2">RIGHT(R4,1)</f>
        <v/>
      </c>
      <c r="T4" s="399">
        <f t="shared" si="1"/>
        <v>0</v>
      </c>
      <c r="U4" s="399">
        <f t="shared" ref="U4:U8" si="3">N4</f>
        <v>0</v>
      </c>
      <c r="V4" s="399" t="s">
        <v>779</v>
      </c>
      <c r="W4" s="399" t="s">
        <v>784</v>
      </c>
      <c r="X4" s="399" t="s">
        <v>172</v>
      </c>
      <c r="Y4" s="399" t="s">
        <v>781</v>
      </c>
      <c r="Z4" s="399" t="b">
        <v>0</v>
      </c>
    </row>
    <row r="5" spans="1:27">
      <c r="A5" s="396"/>
      <c r="D5" s="396"/>
      <c r="N5" s="398"/>
      <c r="O5" s="405"/>
      <c r="P5" s="405"/>
      <c r="Q5" s="405"/>
      <c r="R5" s="399" t="str">
        <f t="shared" si="0"/>
        <v/>
      </c>
      <c r="S5" s="399" t="str">
        <f t="shared" si="2"/>
        <v/>
      </c>
      <c r="T5" s="399">
        <f t="shared" si="1"/>
        <v>0</v>
      </c>
      <c r="U5" s="399">
        <f t="shared" si="3"/>
        <v>0</v>
      </c>
      <c r="V5" s="399" t="s">
        <v>779</v>
      </c>
      <c r="W5" s="399" t="s">
        <v>784</v>
      </c>
      <c r="X5" s="399" t="s">
        <v>172</v>
      </c>
      <c r="Y5" s="399" t="s">
        <v>781</v>
      </c>
      <c r="Z5" s="399" t="b">
        <v>0</v>
      </c>
    </row>
    <row r="6" spans="1:27">
      <c r="A6" s="396"/>
      <c r="D6" s="396"/>
      <c r="N6" s="398"/>
      <c r="O6" s="405"/>
      <c r="P6" s="405"/>
      <c r="Q6" s="405"/>
      <c r="R6" s="399" t="str">
        <f t="shared" si="0"/>
        <v/>
      </c>
      <c r="S6" s="399" t="str">
        <f t="shared" si="2"/>
        <v/>
      </c>
      <c r="T6" s="399">
        <f t="shared" si="1"/>
        <v>0</v>
      </c>
      <c r="U6" s="399">
        <f t="shared" si="3"/>
        <v>0</v>
      </c>
      <c r="V6" s="399" t="s">
        <v>779</v>
      </c>
      <c r="W6" s="399" t="s">
        <v>784</v>
      </c>
      <c r="X6" s="399" t="s">
        <v>172</v>
      </c>
      <c r="Y6" s="399" t="s">
        <v>781</v>
      </c>
      <c r="Z6" s="399" t="b">
        <v>0</v>
      </c>
    </row>
    <row r="7" spans="1:27">
      <c r="A7" s="396"/>
      <c r="D7" s="396"/>
      <c r="N7" s="398"/>
      <c r="O7" s="405"/>
      <c r="P7" s="405"/>
      <c r="Q7" s="405"/>
      <c r="R7" s="399" t="str">
        <f t="shared" si="0"/>
        <v/>
      </c>
      <c r="S7" s="399" t="str">
        <f t="shared" si="2"/>
        <v/>
      </c>
      <c r="T7" s="399">
        <f t="shared" si="1"/>
        <v>0</v>
      </c>
      <c r="U7" s="399">
        <f t="shared" si="3"/>
        <v>0</v>
      </c>
      <c r="V7" s="399" t="s">
        <v>779</v>
      </c>
      <c r="W7" s="399" t="s">
        <v>784</v>
      </c>
      <c r="X7" s="399" t="s">
        <v>172</v>
      </c>
      <c r="Y7" s="399" t="s">
        <v>781</v>
      </c>
      <c r="Z7" s="399" t="b">
        <v>0</v>
      </c>
    </row>
    <row r="8" spans="1:27">
      <c r="A8" s="396"/>
      <c r="D8" s="396"/>
      <c r="N8" s="398"/>
      <c r="O8" s="405"/>
      <c r="P8" s="405"/>
      <c r="Q8" s="405"/>
      <c r="R8" s="399" t="str">
        <f t="shared" si="0"/>
        <v/>
      </c>
      <c r="S8" s="399" t="str">
        <f t="shared" si="2"/>
        <v/>
      </c>
      <c r="T8" s="399">
        <f t="shared" si="1"/>
        <v>0</v>
      </c>
      <c r="U8" s="399">
        <f t="shared" si="3"/>
        <v>0</v>
      </c>
      <c r="V8" s="399" t="s">
        <v>779</v>
      </c>
      <c r="W8" s="399" t="s">
        <v>784</v>
      </c>
      <c r="X8" s="399" t="s">
        <v>172</v>
      </c>
      <c r="Y8" s="399" t="s">
        <v>781</v>
      </c>
      <c r="Z8" s="399" t="b">
        <v>0</v>
      </c>
    </row>
    <row r="9" spans="1:27">
      <c r="O9" s="405"/>
      <c r="P9" s="405"/>
      <c r="Q9" s="405"/>
      <c r="V9" s="399" t="s">
        <v>779</v>
      </c>
      <c r="W9" s="399" t="s">
        <v>784</v>
      </c>
      <c r="X9" s="399" t="s">
        <v>172</v>
      </c>
      <c r="Y9" s="399" t="s">
        <v>781</v>
      </c>
      <c r="Z9" s="399" t="b">
        <v>1</v>
      </c>
    </row>
    <row r="10" spans="1:27">
      <c r="O10" s="405"/>
      <c r="P10" s="405"/>
      <c r="Q10" s="405"/>
      <c r="R10" s="432"/>
      <c r="T10" s="432"/>
      <c r="U10" s="432"/>
      <c r="V10" s="399" t="s">
        <v>779</v>
      </c>
      <c r="W10" s="399" t="s">
        <v>784</v>
      </c>
      <c r="X10" s="399" t="s">
        <v>172</v>
      </c>
      <c r="Y10" s="399" t="s">
        <v>781</v>
      </c>
      <c r="Z10" s="399" t="b">
        <v>1</v>
      </c>
    </row>
    <row r="11" spans="1:27">
      <c r="O11" s="405"/>
      <c r="P11" s="405"/>
      <c r="Q11" s="405"/>
      <c r="V11" s="399" t="s">
        <v>779</v>
      </c>
      <c r="W11" s="399" t="s">
        <v>784</v>
      </c>
      <c r="X11" s="399" t="s">
        <v>172</v>
      </c>
      <c r="Y11" s="399" t="s">
        <v>781</v>
      </c>
      <c r="Z11" s="399" t="b">
        <v>1</v>
      </c>
    </row>
    <row r="12" spans="1:27" ht="15" customHeight="1">
      <c r="O12" s="405"/>
      <c r="P12" s="405"/>
      <c r="Q12" s="405"/>
      <c r="R12" s="433"/>
      <c r="T12" s="433"/>
      <c r="V12" s="399" t="s">
        <v>779</v>
      </c>
      <c r="W12" s="399" t="s">
        <v>784</v>
      </c>
      <c r="X12" s="399" t="s">
        <v>172</v>
      </c>
      <c r="Y12" s="399" t="s">
        <v>781</v>
      </c>
      <c r="Z12" s="399" t="b">
        <v>1</v>
      </c>
    </row>
    <row r="13" spans="1:27">
      <c r="O13" s="405"/>
      <c r="P13" s="405"/>
      <c r="Q13" s="405"/>
      <c r="V13" s="399" t="s">
        <v>779</v>
      </c>
      <c r="W13" s="399" t="s">
        <v>784</v>
      </c>
      <c r="X13" s="399" t="s">
        <v>172</v>
      </c>
      <c r="Y13" s="399" t="s">
        <v>781</v>
      </c>
      <c r="Z13" s="399" t="b">
        <v>1</v>
      </c>
    </row>
    <row r="14" spans="1:27">
      <c r="O14" s="405"/>
      <c r="P14" s="405"/>
      <c r="Q14" s="405"/>
      <c r="V14" s="399" t="s">
        <v>779</v>
      </c>
      <c r="W14" s="399" t="s">
        <v>784</v>
      </c>
      <c r="X14" s="399" t="s">
        <v>172</v>
      </c>
      <c r="Y14" s="399" t="s">
        <v>781</v>
      </c>
      <c r="Z14" s="399" t="b">
        <v>1</v>
      </c>
    </row>
    <row r="15" spans="1:27">
      <c r="O15" s="405"/>
      <c r="P15" s="405"/>
      <c r="Q15" s="405"/>
      <c r="V15" s="399" t="s">
        <v>779</v>
      </c>
      <c r="W15" s="399" t="s">
        <v>784</v>
      </c>
      <c r="X15" s="399" t="s">
        <v>172</v>
      </c>
      <c r="Y15" s="399" t="s">
        <v>781</v>
      </c>
      <c r="Z15" s="399" t="b">
        <v>1</v>
      </c>
    </row>
    <row r="16" spans="1:27">
      <c r="O16" s="405"/>
      <c r="P16" s="405"/>
      <c r="Q16" s="405"/>
      <c r="V16" s="399" t="s">
        <v>779</v>
      </c>
      <c r="W16" s="399" t="s">
        <v>784</v>
      </c>
      <c r="X16" s="399" t="s">
        <v>172</v>
      </c>
      <c r="Y16" s="399" t="s">
        <v>781</v>
      </c>
      <c r="Z16" s="399" t="b">
        <v>1</v>
      </c>
    </row>
    <row r="17" spans="15:26">
      <c r="O17" s="405"/>
      <c r="P17" s="405"/>
      <c r="Q17" s="405"/>
      <c r="V17" s="399" t="s">
        <v>779</v>
      </c>
      <c r="W17" s="399" t="s">
        <v>784</v>
      </c>
      <c r="X17" s="399" t="s">
        <v>172</v>
      </c>
      <c r="Y17" s="399" t="s">
        <v>781</v>
      </c>
      <c r="Z17" s="399" t="b">
        <v>1</v>
      </c>
    </row>
    <row r="18" spans="15:26">
      <c r="O18" s="405"/>
      <c r="P18" s="405"/>
      <c r="Q18" s="405"/>
      <c r="V18" s="399" t="s">
        <v>779</v>
      </c>
      <c r="W18" s="399" t="s">
        <v>784</v>
      </c>
      <c r="X18" s="399" t="s">
        <v>172</v>
      </c>
      <c r="Y18" s="399" t="s">
        <v>781</v>
      </c>
      <c r="Z18" s="399" t="b">
        <v>1</v>
      </c>
    </row>
    <row r="19" spans="15:26">
      <c r="O19" s="405"/>
      <c r="P19" s="405"/>
      <c r="Q19" s="405"/>
      <c r="V19" s="399" t="s">
        <v>779</v>
      </c>
      <c r="W19" s="399" t="s">
        <v>784</v>
      </c>
      <c r="X19" s="399" t="s">
        <v>172</v>
      </c>
      <c r="Y19" s="399" t="s">
        <v>781</v>
      </c>
      <c r="Z19" s="399" t="b">
        <v>1</v>
      </c>
    </row>
    <row r="20" spans="15:26">
      <c r="O20" s="405"/>
      <c r="P20" s="405"/>
      <c r="Q20" s="405"/>
      <c r="V20" s="399" t="s">
        <v>779</v>
      </c>
      <c r="W20" s="399" t="s">
        <v>784</v>
      </c>
      <c r="X20" s="399" t="s">
        <v>172</v>
      </c>
      <c r="Y20" s="399" t="s">
        <v>781</v>
      </c>
      <c r="Z20" s="399" t="b">
        <v>1</v>
      </c>
    </row>
    <row r="21" spans="15:26">
      <c r="O21" s="405"/>
      <c r="P21" s="405"/>
      <c r="Q21" s="405"/>
      <c r="V21" s="399" t="s">
        <v>779</v>
      </c>
      <c r="W21" s="399" t="s">
        <v>784</v>
      </c>
      <c r="X21" s="399" t="s">
        <v>172</v>
      </c>
      <c r="Y21" s="399" t="s">
        <v>781</v>
      </c>
      <c r="Z21" s="399" t="b">
        <v>1</v>
      </c>
    </row>
    <row r="22" spans="15:26">
      <c r="O22" s="405"/>
      <c r="P22" s="405"/>
      <c r="Q22" s="405"/>
      <c r="V22" s="399" t="s">
        <v>779</v>
      </c>
      <c r="W22" s="399" t="s">
        <v>784</v>
      </c>
      <c r="X22" s="399" t="s">
        <v>172</v>
      </c>
      <c r="Y22" s="399" t="s">
        <v>781</v>
      </c>
      <c r="Z22" s="399" t="b">
        <v>1</v>
      </c>
    </row>
    <row r="23" spans="15:26">
      <c r="O23" s="405"/>
      <c r="P23" s="405"/>
      <c r="Q23" s="405"/>
      <c r="V23" s="399" t="s">
        <v>779</v>
      </c>
      <c r="W23" s="399" t="s">
        <v>784</v>
      </c>
      <c r="X23" s="399" t="s">
        <v>172</v>
      </c>
      <c r="Y23" s="399" t="s">
        <v>781</v>
      </c>
      <c r="Z23" s="399" t="b">
        <v>1</v>
      </c>
    </row>
    <row r="24" spans="15:26">
      <c r="O24" s="405"/>
      <c r="P24" s="405"/>
      <c r="Q24" s="405"/>
      <c r="V24" s="399" t="s">
        <v>779</v>
      </c>
      <c r="W24" s="399" t="s">
        <v>784</v>
      </c>
      <c r="X24" s="399" t="s">
        <v>172</v>
      </c>
      <c r="Y24" s="399" t="s">
        <v>781</v>
      </c>
      <c r="Z24" s="399" t="b">
        <v>1</v>
      </c>
    </row>
    <row r="25" spans="15:26">
      <c r="O25" s="405"/>
      <c r="P25" s="405"/>
      <c r="Q25" s="405"/>
      <c r="V25" s="399" t="s">
        <v>779</v>
      </c>
      <c r="W25" s="399" t="s">
        <v>784</v>
      </c>
      <c r="X25" s="399" t="s">
        <v>172</v>
      </c>
      <c r="Y25" s="399" t="s">
        <v>781</v>
      </c>
      <c r="Z25" s="399" t="b">
        <v>1</v>
      </c>
    </row>
    <row r="26" spans="15:26">
      <c r="O26" s="405"/>
      <c r="P26" s="405"/>
      <c r="Q26" s="405"/>
      <c r="V26" s="399" t="s">
        <v>779</v>
      </c>
      <c r="W26" s="399" t="s">
        <v>784</v>
      </c>
      <c r="X26" s="399" t="s">
        <v>172</v>
      </c>
      <c r="Y26" s="399" t="s">
        <v>781</v>
      </c>
      <c r="Z26" s="399" t="b">
        <v>1</v>
      </c>
    </row>
    <row r="27" spans="15:26">
      <c r="O27" s="405"/>
      <c r="P27" s="405"/>
      <c r="Q27" s="405"/>
      <c r="V27" s="399" t="s">
        <v>779</v>
      </c>
      <c r="W27" s="399" t="s">
        <v>784</v>
      </c>
      <c r="X27" s="399" t="s">
        <v>172</v>
      </c>
      <c r="Y27" s="399" t="s">
        <v>781</v>
      </c>
      <c r="Z27" s="399" t="b">
        <v>1</v>
      </c>
    </row>
    <row r="28" spans="15:26">
      <c r="O28" s="405"/>
      <c r="P28" s="405"/>
      <c r="Q28" s="405"/>
      <c r="V28" s="399" t="s">
        <v>779</v>
      </c>
      <c r="W28" s="399" t="s">
        <v>784</v>
      </c>
      <c r="X28" s="399" t="s">
        <v>172</v>
      </c>
      <c r="Y28" s="399" t="s">
        <v>781</v>
      </c>
      <c r="Z28" s="399" t="b">
        <v>1</v>
      </c>
    </row>
    <row r="29" spans="15:26">
      <c r="O29" s="405"/>
      <c r="P29" s="405"/>
      <c r="Q29" s="405"/>
      <c r="V29" s="399" t="s">
        <v>779</v>
      </c>
      <c r="W29" s="399" t="s">
        <v>784</v>
      </c>
      <c r="X29" s="399" t="s">
        <v>172</v>
      </c>
      <c r="Y29" s="399" t="s">
        <v>781</v>
      </c>
      <c r="Z29" s="399" t="b">
        <v>1</v>
      </c>
    </row>
    <row r="30" spans="15:26">
      <c r="O30" s="405"/>
      <c r="P30" s="405"/>
      <c r="Q30" s="405"/>
      <c r="V30" s="399" t="s">
        <v>779</v>
      </c>
      <c r="W30" s="399" t="s">
        <v>784</v>
      </c>
      <c r="X30" s="399" t="s">
        <v>172</v>
      </c>
      <c r="Y30" s="399" t="s">
        <v>781</v>
      </c>
      <c r="Z30" s="399" t="b">
        <v>1</v>
      </c>
    </row>
    <row r="31" spans="15:26">
      <c r="O31" s="405"/>
      <c r="P31" s="405"/>
      <c r="Q31" s="405"/>
      <c r="V31" s="399" t="s">
        <v>779</v>
      </c>
      <c r="W31" s="399" t="s">
        <v>784</v>
      </c>
      <c r="X31" s="399" t="s">
        <v>172</v>
      </c>
      <c r="Y31" s="399" t="s">
        <v>781</v>
      </c>
      <c r="Z31" s="399" t="b">
        <v>1</v>
      </c>
    </row>
    <row r="32" spans="15:26">
      <c r="O32" s="405"/>
      <c r="P32" s="405"/>
      <c r="Q32" s="405"/>
      <c r="V32" s="399" t="s">
        <v>779</v>
      </c>
      <c r="W32" s="399" t="s">
        <v>784</v>
      </c>
      <c r="X32" s="399" t="s">
        <v>172</v>
      </c>
      <c r="Y32" s="399" t="s">
        <v>781</v>
      </c>
      <c r="Z32" s="399" t="b">
        <v>1</v>
      </c>
    </row>
    <row r="33" spans="15:26">
      <c r="O33" s="405"/>
      <c r="P33" s="405"/>
      <c r="Q33" s="405"/>
      <c r="V33" s="399" t="s">
        <v>779</v>
      </c>
      <c r="W33" s="399" t="s">
        <v>784</v>
      </c>
      <c r="X33" s="399" t="s">
        <v>172</v>
      </c>
      <c r="Y33" s="399" t="s">
        <v>781</v>
      </c>
      <c r="Z33" s="399" t="b">
        <v>1</v>
      </c>
    </row>
    <row r="34" spans="15:26">
      <c r="O34" s="405"/>
      <c r="P34" s="405"/>
      <c r="Q34" s="405"/>
      <c r="V34" s="399" t="s">
        <v>779</v>
      </c>
      <c r="W34" s="399" t="s">
        <v>784</v>
      </c>
      <c r="X34" s="399" t="s">
        <v>172</v>
      </c>
      <c r="Y34" s="399" t="s">
        <v>781</v>
      </c>
      <c r="Z34" s="399" t="b">
        <v>1</v>
      </c>
    </row>
    <row r="35" spans="15:26">
      <c r="O35" s="405"/>
      <c r="P35" s="405"/>
      <c r="Q35" s="405"/>
      <c r="V35" s="399" t="s">
        <v>779</v>
      </c>
      <c r="W35" s="399" t="s">
        <v>784</v>
      </c>
      <c r="X35" s="399" t="s">
        <v>172</v>
      </c>
      <c r="Y35" s="399" t="s">
        <v>781</v>
      </c>
      <c r="Z35" s="399" t="b">
        <v>1</v>
      </c>
    </row>
    <row r="36" spans="15:26">
      <c r="O36" s="405"/>
      <c r="P36" s="405"/>
      <c r="Q36" s="405"/>
      <c r="V36" s="399" t="s">
        <v>779</v>
      </c>
      <c r="W36" s="399" t="s">
        <v>784</v>
      </c>
      <c r="X36" s="399" t="s">
        <v>172</v>
      </c>
      <c r="Y36" s="399" t="s">
        <v>781</v>
      </c>
      <c r="Z36" s="399" t="b">
        <v>1</v>
      </c>
    </row>
  </sheetData>
  <mergeCells count="5">
    <mergeCell ref="A1:E1"/>
    <mergeCell ref="F1:N1"/>
    <mergeCell ref="O1:Q1"/>
    <mergeCell ref="R1:U1"/>
    <mergeCell ref="V1:Z1"/>
  </mergeCells>
  <conditionalFormatting sqref="F1:F1048576">
    <cfRule type="duplicateValues" dxfId="0" priority="1"/>
  </conditionalFormatting>
  <pageMargins left="0" right="0" top="0" bottom="0" header="0" footer="0"/>
  <extLst>
    <ext xmlns:x14="http://schemas.microsoft.com/office/spreadsheetml/2009/9/main" uri="{CCE6A557-97BC-4b89-ADB6-D9C93CAAB3DF}">
      <x14:dataValidations xmlns:xm="http://schemas.microsoft.com/office/excel/2006/main" count="9">
        <x14:dataValidation type="list" allowBlank="1" showInputMessage="1" showErrorMessage="1" xr:uid="{5500A860-BA8C-4201-A75C-EED4003F178F}">
          <x14:formula1>
            <xm:f>DropdownList!$Q$2:$Q$5</xm:f>
          </x14:formula1>
          <xm:sqref>H3:H8</xm:sqref>
        </x14:dataValidation>
        <x14:dataValidation type="list" allowBlank="1" showInputMessage="1" showErrorMessage="1" xr:uid="{75B6AAB7-7838-4386-A733-7B1F951094D3}">
          <x14:formula1>
            <xm:f>DropdownList!$Y$2:$Y$76</xm:f>
          </x14:formula1>
          <xm:sqref>N3:N8</xm:sqref>
        </x14:dataValidation>
        <x14:dataValidation type="list" allowBlank="1" showInputMessage="1" showErrorMessage="1" xr:uid="{8E364664-2553-4651-B01C-4AD956A11ED3}">
          <x14:formula1>
            <xm:f>DropdownList!$X$2:$X$4</xm:f>
          </x14:formula1>
          <xm:sqref>M3:M8</xm:sqref>
        </x14:dataValidation>
        <x14:dataValidation type="list" allowBlank="1" showInputMessage="1" showErrorMessage="1" xr:uid="{FEEE0937-8423-450C-99DF-0058DCC5B64D}">
          <x14:formula1>
            <xm:f>DropdownList!$W$2:$W$12</xm:f>
          </x14:formula1>
          <xm:sqref>L3:L8</xm:sqref>
        </x14:dataValidation>
        <x14:dataValidation type="list" allowBlank="1" showInputMessage="1" showErrorMessage="1" xr:uid="{9F428628-F4C6-4277-B9B7-1AE5A508D5EE}">
          <x14:formula1>
            <xm:f>DropdownList!$V$2:$V$8</xm:f>
          </x14:formula1>
          <xm:sqref>S3:S8</xm:sqref>
        </x14:dataValidation>
        <x14:dataValidation type="list" allowBlank="1" showInputMessage="1" showErrorMessage="1" xr:uid="{28EFA46F-5BB7-4450-9382-8B3D59DE7A30}">
          <x14:formula1>
            <xm:f>DropdownList!$U$2:$U$6</xm:f>
          </x14:formula1>
          <xm:sqref>K3:K8</xm:sqref>
        </x14:dataValidation>
        <x14:dataValidation type="list" allowBlank="1" showInputMessage="1" showErrorMessage="1" xr:uid="{A23831C1-8181-41AF-9C6D-10BE9F11BBF0}">
          <x14:formula1>
            <xm:f>DropdownList!$T$2:$T$5</xm:f>
          </x14:formula1>
          <xm:sqref>J3:J7</xm:sqref>
        </x14:dataValidation>
        <x14:dataValidation type="list" allowBlank="1" showInputMessage="1" showErrorMessage="1" xr:uid="{91E8A536-7889-415B-925A-89BDD583160D}">
          <x14:formula1>
            <xm:f>DropdownList!$S$2:$S$4</xm:f>
          </x14:formula1>
          <xm:sqref>I3:I8</xm:sqref>
        </x14:dataValidation>
        <x14:dataValidation type="list" allowBlank="1" showInputMessage="1" showErrorMessage="1" xr:uid="{B121F166-9EFE-490E-ABCA-4C8C8CCE115E}">
          <x14:formula1>
            <xm:f>DropdownList!$A$2:$A$4</xm:f>
          </x14:formula1>
          <xm:sqref>Z3:Z36</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360F-3E5E-46F7-9289-6193691A9AF6}">
  <sheetPr>
    <tabColor rgb="FF7030A0"/>
  </sheetPr>
  <dimension ref="A1:Y76"/>
  <sheetViews>
    <sheetView workbookViewId="0">
      <selection activeCell="D12" sqref="D12"/>
    </sheetView>
  </sheetViews>
  <sheetFormatPr defaultColWidth="8.7109375" defaultRowHeight="15"/>
  <cols>
    <col min="1" max="3" width="18.42578125" style="383" customWidth="1"/>
    <col min="4" max="4" width="50" style="383" bestFit="1" customWidth="1"/>
    <col min="5" max="5" width="40" style="383" customWidth="1"/>
    <col min="6" max="6" width="11.140625" style="383" customWidth="1"/>
    <col min="7" max="7" width="18" style="383" bestFit="1" customWidth="1"/>
    <col min="8" max="8" width="20.140625" style="383" bestFit="1" customWidth="1"/>
    <col min="9" max="9" width="13.42578125" style="383" bestFit="1" customWidth="1"/>
    <col min="10" max="10" width="10.42578125" style="383" bestFit="1" customWidth="1"/>
    <col min="11" max="11" width="11" style="383" bestFit="1" customWidth="1"/>
    <col min="12" max="14" width="42.140625" style="383" bestFit="1" customWidth="1"/>
    <col min="15" max="15" width="11.5703125" style="383" bestFit="1" customWidth="1"/>
    <col min="16" max="16" width="16.42578125" style="383" bestFit="1" customWidth="1"/>
    <col min="17" max="17" width="14.5703125" style="383" bestFit="1" customWidth="1"/>
    <col min="18" max="18" width="11.140625" style="383" customWidth="1"/>
    <col min="19" max="19" width="13.140625" style="383" bestFit="1" customWidth="1"/>
    <col min="20" max="20" width="11" style="383" bestFit="1" customWidth="1"/>
    <col min="21" max="22" width="8.7109375" style="383"/>
    <col min="23" max="23" width="10.5703125" style="383" customWidth="1"/>
    <col min="24" max="24" width="10.28515625" style="383" customWidth="1"/>
    <col min="25" max="16384" width="8.7109375" style="383"/>
  </cols>
  <sheetData>
    <row r="1" spans="1:25">
      <c r="A1" s="383" t="s">
        <v>786</v>
      </c>
      <c r="B1" s="383" t="s">
        <v>787</v>
      </c>
      <c r="C1" s="383" t="s">
        <v>788</v>
      </c>
      <c r="D1" s="383" t="s">
        <v>789</v>
      </c>
      <c r="E1" s="383" t="s">
        <v>790</v>
      </c>
      <c r="F1" s="383" t="s">
        <v>223</v>
      </c>
      <c r="G1" s="383" t="s">
        <v>791</v>
      </c>
      <c r="H1" s="383" t="s">
        <v>792</v>
      </c>
      <c r="I1" s="383" t="s">
        <v>793</v>
      </c>
      <c r="J1" s="383" t="s">
        <v>794</v>
      </c>
      <c r="K1" s="383" t="s">
        <v>704</v>
      </c>
      <c r="L1" s="383" t="s">
        <v>715</v>
      </c>
      <c r="M1" s="383" t="s">
        <v>23</v>
      </c>
      <c r="N1" s="383" t="s">
        <v>231</v>
      </c>
      <c r="O1" s="383" t="s">
        <v>722</v>
      </c>
      <c r="P1" s="383" t="s">
        <v>795</v>
      </c>
      <c r="Q1" s="383" t="s">
        <v>796</v>
      </c>
      <c r="R1" s="383" t="s">
        <v>797</v>
      </c>
      <c r="S1" s="383" t="s">
        <v>798</v>
      </c>
      <c r="T1" s="383" t="s">
        <v>799</v>
      </c>
      <c r="U1" s="383" t="s">
        <v>800</v>
      </c>
      <c r="V1" s="383" t="s">
        <v>801</v>
      </c>
      <c r="W1" s="383" t="s">
        <v>763</v>
      </c>
      <c r="X1" s="383" t="s">
        <v>764</v>
      </c>
      <c r="Y1" s="383" t="s">
        <v>765</v>
      </c>
    </row>
    <row r="2" spans="1:25">
      <c r="A2" s="383" t="s">
        <v>802</v>
      </c>
      <c r="B2" s="383" t="s">
        <v>802</v>
      </c>
      <c r="C2" s="383" t="s">
        <v>802</v>
      </c>
      <c r="D2" s="383" t="s">
        <v>802</v>
      </c>
      <c r="E2" s="383" t="s">
        <v>802</v>
      </c>
      <c r="F2" s="383" t="s">
        <v>802</v>
      </c>
      <c r="G2" s="383" t="s">
        <v>802</v>
      </c>
      <c r="H2" s="383" t="s">
        <v>802</v>
      </c>
      <c r="I2" s="383" t="s">
        <v>802</v>
      </c>
      <c r="J2" s="383" t="s">
        <v>802</v>
      </c>
      <c r="K2" s="383" t="s">
        <v>802</v>
      </c>
      <c r="L2" s="383" t="s">
        <v>802</v>
      </c>
      <c r="M2" s="383" t="s">
        <v>802</v>
      </c>
      <c r="N2" s="383" t="s">
        <v>802</v>
      </c>
      <c r="O2" s="383" t="s">
        <v>802</v>
      </c>
      <c r="P2" s="383" t="s">
        <v>802</v>
      </c>
      <c r="Q2" s="383" t="s">
        <v>802</v>
      </c>
      <c r="R2" s="383" t="s">
        <v>802</v>
      </c>
      <c r="S2" s="383" t="s">
        <v>802</v>
      </c>
      <c r="T2" s="383" t="s">
        <v>802</v>
      </c>
      <c r="U2" s="383" t="s">
        <v>802</v>
      </c>
      <c r="V2" s="383" t="s">
        <v>802</v>
      </c>
      <c r="W2" s="383" t="s">
        <v>802</v>
      </c>
      <c r="X2" s="383" t="s">
        <v>802</v>
      </c>
      <c r="Y2" s="383" t="s">
        <v>802</v>
      </c>
    </row>
    <row r="3" spans="1:25">
      <c r="A3" s="383" t="b">
        <v>0</v>
      </c>
      <c r="B3" s="434" t="s">
        <v>47</v>
      </c>
      <c r="C3" s="383" t="s">
        <v>712</v>
      </c>
      <c r="D3" s="383" t="s">
        <v>648</v>
      </c>
      <c r="E3" s="383" t="s">
        <v>662</v>
      </c>
      <c r="F3" s="383" t="s">
        <v>663</v>
      </c>
      <c r="G3" s="383" t="s">
        <v>803</v>
      </c>
      <c r="H3" s="383" t="s">
        <v>804</v>
      </c>
      <c r="I3" s="383" t="s">
        <v>86</v>
      </c>
      <c r="J3" s="383" t="s">
        <v>805</v>
      </c>
      <c r="K3" s="383" t="s">
        <v>712</v>
      </c>
      <c r="L3" s="383" t="s">
        <v>806</v>
      </c>
      <c r="M3" s="383" t="s">
        <v>806</v>
      </c>
      <c r="N3" s="383" t="s">
        <v>807</v>
      </c>
      <c r="O3" s="383" t="s">
        <v>712</v>
      </c>
      <c r="P3" s="383" t="s">
        <v>43</v>
      </c>
      <c r="Q3" s="383" t="s">
        <v>777</v>
      </c>
      <c r="R3" s="383" t="s">
        <v>808</v>
      </c>
      <c r="S3" s="383" t="s">
        <v>778</v>
      </c>
      <c r="U3" s="383" t="s">
        <v>712</v>
      </c>
      <c r="V3" s="383" t="s">
        <v>43</v>
      </c>
      <c r="W3" s="383" t="s">
        <v>780</v>
      </c>
      <c r="X3" s="383" t="s">
        <v>781</v>
      </c>
      <c r="Y3" s="383" t="s">
        <v>809</v>
      </c>
    </row>
    <row r="4" spans="1:25">
      <c r="A4" s="383" t="b">
        <v>1</v>
      </c>
      <c r="B4" s="434" t="s">
        <v>177</v>
      </c>
      <c r="C4" s="383" t="s">
        <v>241</v>
      </c>
      <c r="D4" s="383" t="s">
        <v>650</v>
      </c>
      <c r="E4" s="383" t="s">
        <v>810</v>
      </c>
      <c r="F4" s="383" t="s">
        <v>811</v>
      </c>
      <c r="G4" s="383" t="s">
        <v>812</v>
      </c>
      <c r="H4" s="383" t="s">
        <v>813</v>
      </c>
      <c r="I4" s="383" t="s">
        <v>43</v>
      </c>
      <c r="J4" s="383" t="s">
        <v>814</v>
      </c>
      <c r="K4" s="383" t="s">
        <v>815</v>
      </c>
      <c r="L4" s="383" t="s">
        <v>816</v>
      </c>
      <c r="M4" s="383" t="s">
        <v>816</v>
      </c>
      <c r="N4" s="383" t="s">
        <v>817</v>
      </c>
      <c r="O4" s="383" t="s">
        <v>818</v>
      </c>
      <c r="P4" s="383" t="s">
        <v>96</v>
      </c>
      <c r="Q4" s="383" t="s">
        <v>268</v>
      </c>
      <c r="R4" s="383" t="s">
        <v>153</v>
      </c>
      <c r="S4" s="383" t="s">
        <v>819</v>
      </c>
      <c r="T4" s="383" t="s">
        <v>820</v>
      </c>
      <c r="U4" s="383" t="s">
        <v>815</v>
      </c>
      <c r="V4" s="383" t="s">
        <v>96</v>
      </c>
      <c r="W4" s="383" t="s">
        <v>821</v>
      </c>
      <c r="X4" s="383" t="s">
        <v>822</v>
      </c>
      <c r="Y4" s="383" t="s">
        <v>823</v>
      </c>
    </row>
    <row r="5" spans="1:25">
      <c r="C5" s="383" t="s">
        <v>244</v>
      </c>
      <c r="D5" s="383" t="s">
        <v>651</v>
      </c>
      <c r="E5" s="383" t="s">
        <v>824</v>
      </c>
      <c r="G5" s="383" t="s">
        <v>825</v>
      </c>
      <c r="H5" s="383" t="s">
        <v>826</v>
      </c>
      <c r="J5" s="383" t="s">
        <v>827</v>
      </c>
      <c r="K5" s="383" t="s">
        <v>779</v>
      </c>
      <c r="L5" s="383" t="s">
        <v>828</v>
      </c>
      <c r="M5" s="383" t="s">
        <v>829</v>
      </c>
      <c r="N5" s="383" t="s">
        <v>830</v>
      </c>
      <c r="O5" s="383" t="s">
        <v>831</v>
      </c>
      <c r="P5" s="383" t="s">
        <v>101</v>
      </c>
      <c r="Q5" s="383" t="s">
        <v>832</v>
      </c>
      <c r="R5" s="383" t="s">
        <v>833</v>
      </c>
      <c r="T5" s="383" t="s">
        <v>834</v>
      </c>
      <c r="U5" s="383" t="s">
        <v>779</v>
      </c>
      <c r="V5" s="383" t="s">
        <v>101</v>
      </c>
      <c r="W5" s="383" t="s">
        <v>835</v>
      </c>
      <c r="Y5" s="383" t="s">
        <v>836</v>
      </c>
    </row>
    <row r="6" spans="1:25">
      <c r="C6" s="383" t="s">
        <v>247</v>
      </c>
      <c r="D6" s="383" t="s">
        <v>837</v>
      </c>
      <c r="E6" s="383" t="s">
        <v>838</v>
      </c>
      <c r="G6" s="383" t="s">
        <v>839</v>
      </c>
      <c r="H6" s="383" t="s">
        <v>840</v>
      </c>
      <c r="K6" s="383" t="s">
        <v>841</v>
      </c>
      <c r="L6" s="383" t="s">
        <v>842</v>
      </c>
      <c r="M6" s="383" t="s">
        <v>843</v>
      </c>
      <c r="N6" s="383" t="s">
        <v>844</v>
      </c>
      <c r="O6" s="383" t="s">
        <v>724</v>
      </c>
      <c r="P6" s="383" t="s">
        <v>845</v>
      </c>
      <c r="R6" s="383" t="s">
        <v>846</v>
      </c>
      <c r="U6" s="383" t="s">
        <v>847</v>
      </c>
      <c r="V6" s="383" t="s">
        <v>848</v>
      </c>
      <c r="W6" s="383" t="s">
        <v>849</v>
      </c>
      <c r="Y6" s="383" t="s">
        <v>850</v>
      </c>
    </row>
    <row r="7" spans="1:25">
      <c r="C7" s="383" t="s">
        <v>249</v>
      </c>
      <c r="D7" s="383" t="s">
        <v>851</v>
      </c>
      <c r="E7" s="383" t="s">
        <v>852</v>
      </c>
      <c r="H7" s="383" t="s">
        <v>853</v>
      </c>
      <c r="K7" s="383" t="s">
        <v>854</v>
      </c>
      <c r="L7" s="383" t="s">
        <v>855</v>
      </c>
      <c r="M7" s="383" t="s">
        <v>856</v>
      </c>
      <c r="N7" s="383" t="s">
        <v>857</v>
      </c>
      <c r="P7" s="383" t="s">
        <v>858</v>
      </c>
      <c r="R7" s="383" t="s">
        <v>859</v>
      </c>
      <c r="V7" s="383" t="s">
        <v>176</v>
      </c>
      <c r="W7" s="383" t="s">
        <v>860</v>
      </c>
      <c r="Y7" s="383" t="s">
        <v>861</v>
      </c>
    </row>
    <row r="8" spans="1:25">
      <c r="C8" s="383" t="s">
        <v>252</v>
      </c>
      <c r="D8" s="383" t="s">
        <v>862</v>
      </c>
      <c r="E8" s="383" t="s">
        <v>863</v>
      </c>
      <c r="H8" s="383" t="s">
        <v>864</v>
      </c>
      <c r="K8" s="383" t="s">
        <v>865</v>
      </c>
      <c r="L8" s="383" t="s">
        <v>866</v>
      </c>
      <c r="M8" s="383" t="s">
        <v>867</v>
      </c>
      <c r="N8" s="383" t="s">
        <v>868</v>
      </c>
      <c r="V8" s="383" t="s">
        <v>858</v>
      </c>
      <c r="W8" s="383" t="s">
        <v>869</v>
      </c>
      <c r="Y8" s="383" t="s">
        <v>870</v>
      </c>
    </row>
    <row r="9" spans="1:25">
      <c r="C9" s="383" t="s">
        <v>254</v>
      </c>
      <c r="D9" s="383" t="s">
        <v>871</v>
      </c>
      <c r="E9" s="383" t="s">
        <v>872</v>
      </c>
      <c r="H9" s="383" t="s">
        <v>873</v>
      </c>
      <c r="K9" s="383" t="s">
        <v>874</v>
      </c>
      <c r="L9" s="383" t="s">
        <v>875</v>
      </c>
      <c r="M9" s="383" t="s">
        <v>876</v>
      </c>
      <c r="N9" s="383" t="s">
        <v>877</v>
      </c>
      <c r="W9" s="383" t="s">
        <v>878</v>
      </c>
      <c r="Y9" s="383" t="s">
        <v>879</v>
      </c>
    </row>
    <row r="10" spans="1:25">
      <c r="C10" s="383" t="s">
        <v>315</v>
      </c>
      <c r="D10" s="383" t="s">
        <v>880</v>
      </c>
      <c r="H10" s="383" t="s">
        <v>881</v>
      </c>
      <c r="K10" s="383" t="s">
        <v>882</v>
      </c>
      <c r="L10" s="383" t="s">
        <v>883</v>
      </c>
      <c r="M10" s="383" t="s">
        <v>884</v>
      </c>
      <c r="N10" s="383" t="s">
        <v>885</v>
      </c>
      <c r="W10" s="383" t="s">
        <v>886</v>
      </c>
      <c r="Y10" s="383" t="s">
        <v>887</v>
      </c>
    </row>
    <row r="11" spans="1:25">
      <c r="C11" s="383" t="s">
        <v>256</v>
      </c>
      <c r="H11" s="383" t="s">
        <v>888</v>
      </c>
      <c r="K11" s="383" t="s">
        <v>889</v>
      </c>
      <c r="L11" s="383" t="s">
        <v>890</v>
      </c>
      <c r="M11" s="383" t="s">
        <v>728</v>
      </c>
      <c r="N11" s="383" t="s">
        <v>891</v>
      </c>
      <c r="W11" s="383" t="s">
        <v>892</v>
      </c>
      <c r="Y11" s="383" t="s">
        <v>893</v>
      </c>
    </row>
    <row r="12" spans="1:25">
      <c r="C12" s="383" t="s">
        <v>259</v>
      </c>
      <c r="H12" s="383" t="s">
        <v>894</v>
      </c>
      <c r="K12" s="383" t="s">
        <v>895</v>
      </c>
      <c r="L12" s="383" t="s">
        <v>896</v>
      </c>
      <c r="M12" s="383" t="s">
        <v>897</v>
      </c>
      <c r="N12" s="383" t="s">
        <v>898</v>
      </c>
      <c r="W12" s="383" t="s">
        <v>899</v>
      </c>
      <c r="Y12" s="383" t="s">
        <v>900</v>
      </c>
    </row>
    <row r="13" spans="1:25">
      <c r="C13" s="383" t="s">
        <v>901</v>
      </c>
      <c r="H13" s="383" t="s">
        <v>902</v>
      </c>
      <c r="K13" s="383" t="s">
        <v>903</v>
      </c>
      <c r="L13" s="383" t="s">
        <v>904</v>
      </c>
      <c r="M13" s="383" t="s">
        <v>905</v>
      </c>
      <c r="N13" s="383" t="s">
        <v>906</v>
      </c>
      <c r="Y13" s="383" t="s">
        <v>907</v>
      </c>
    </row>
    <row r="14" spans="1:25">
      <c r="C14" s="383" t="s">
        <v>261</v>
      </c>
      <c r="L14" s="383" t="s">
        <v>908</v>
      </c>
      <c r="M14" s="383" t="s">
        <v>909</v>
      </c>
      <c r="N14" s="383" t="s">
        <v>910</v>
      </c>
      <c r="Y14" s="383" t="s">
        <v>911</v>
      </c>
    </row>
    <row r="15" spans="1:25">
      <c r="C15" s="383" t="s">
        <v>262</v>
      </c>
      <c r="L15" s="383" t="s">
        <v>912</v>
      </c>
      <c r="M15" s="383" t="s">
        <v>913</v>
      </c>
      <c r="N15" s="383" t="s">
        <v>914</v>
      </c>
      <c r="V15" s="408"/>
      <c r="Y15" s="383" t="s">
        <v>915</v>
      </c>
    </row>
    <row r="16" spans="1:25">
      <c r="C16" s="383" t="s">
        <v>397</v>
      </c>
      <c r="L16" s="383" t="s">
        <v>916</v>
      </c>
      <c r="M16" s="383" t="s">
        <v>917</v>
      </c>
      <c r="N16" s="383" t="s">
        <v>918</v>
      </c>
      <c r="V16" s="408"/>
      <c r="Y16" s="383" t="s">
        <v>919</v>
      </c>
    </row>
    <row r="17" spans="3:25">
      <c r="C17" s="383" t="s">
        <v>264</v>
      </c>
      <c r="L17" s="383" t="s">
        <v>920</v>
      </c>
      <c r="M17" s="383" t="s">
        <v>921</v>
      </c>
      <c r="N17" s="383" t="s">
        <v>922</v>
      </c>
      <c r="V17" s="408"/>
      <c r="Y17" s="383" t="s">
        <v>923</v>
      </c>
    </row>
    <row r="18" spans="3:25">
      <c r="C18" s="383" t="s">
        <v>266</v>
      </c>
      <c r="L18" s="383" t="s">
        <v>924</v>
      </c>
      <c r="M18" s="383" t="s">
        <v>925</v>
      </c>
      <c r="N18" s="383" t="s">
        <v>926</v>
      </c>
      <c r="V18" s="408"/>
      <c r="Y18" s="383" t="s">
        <v>927</v>
      </c>
    </row>
    <row r="19" spans="3:25">
      <c r="C19" s="383" t="s">
        <v>268</v>
      </c>
      <c r="L19" s="383" t="s">
        <v>928</v>
      </c>
      <c r="M19" s="383" t="s">
        <v>929</v>
      </c>
      <c r="N19" s="383" t="s">
        <v>930</v>
      </c>
      <c r="V19" s="408"/>
      <c r="Y19" s="383" t="s">
        <v>931</v>
      </c>
    </row>
    <row r="20" spans="3:25">
      <c r="C20" s="383" t="s">
        <v>270</v>
      </c>
      <c r="L20" s="383" t="s">
        <v>932</v>
      </c>
      <c r="N20" s="383" t="s">
        <v>933</v>
      </c>
      <c r="V20" s="408"/>
      <c r="Y20" s="383" t="s">
        <v>934</v>
      </c>
    </row>
    <row r="21" spans="3:25">
      <c r="C21" s="383" t="s">
        <v>272</v>
      </c>
      <c r="L21" s="383" t="s">
        <v>935</v>
      </c>
      <c r="N21" s="383" t="s">
        <v>936</v>
      </c>
      <c r="Y21" s="383" t="s">
        <v>937</v>
      </c>
    </row>
    <row r="22" spans="3:25">
      <c r="C22" s="383" t="s">
        <v>938</v>
      </c>
      <c r="L22" s="383" t="s">
        <v>939</v>
      </c>
      <c r="N22" s="383" t="s">
        <v>940</v>
      </c>
      <c r="V22" s="408"/>
      <c r="Y22" s="383" t="s">
        <v>941</v>
      </c>
    </row>
    <row r="23" spans="3:25">
      <c r="C23" s="383" t="s">
        <v>274</v>
      </c>
      <c r="L23" s="383" t="s">
        <v>942</v>
      </c>
      <c r="N23" s="383" t="s">
        <v>943</v>
      </c>
      <c r="Y23" s="383" t="s">
        <v>944</v>
      </c>
    </row>
    <row r="24" spans="3:25">
      <c r="C24" s="383" t="s">
        <v>276</v>
      </c>
      <c r="L24" s="383" t="s">
        <v>945</v>
      </c>
      <c r="N24" s="383" t="s">
        <v>729</v>
      </c>
      <c r="Y24" s="383" t="s">
        <v>946</v>
      </c>
    </row>
    <row r="25" spans="3:25">
      <c r="C25" s="383" t="s">
        <v>947</v>
      </c>
      <c r="L25" s="383" t="s">
        <v>948</v>
      </c>
      <c r="N25" s="383" t="s">
        <v>949</v>
      </c>
      <c r="Y25" s="383" t="s">
        <v>950</v>
      </c>
    </row>
    <row r="26" spans="3:25">
      <c r="C26" s="383" t="s">
        <v>286</v>
      </c>
      <c r="L26" s="383" t="s">
        <v>951</v>
      </c>
      <c r="N26" s="383" t="s">
        <v>952</v>
      </c>
      <c r="Y26" s="383" t="s">
        <v>953</v>
      </c>
    </row>
    <row r="27" spans="3:25">
      <c r="C27" s="383" t="s">
        <v>278</v>
      </c>
      <c r="L27" s="383" t="s">
        <v>954</v>
      </c>
      <c r="N27" s="383" t="s">
        <v>955</v>
      </c>
      <c r="Y27" s="383" t="s">
        <v>956</v>
      </c>
    </row>
    <row r="28" spans="3:25">
      <c r="C28" s="383" t="s">
        <v>280</v>
      </c>
      <c r="L28" s="383" t="s">
        <v>957</v>
      </c>
      <c r="N28" s="383" t="s">
        <v>958</v>
      </c>
      <c r="Y28" s="383" t="s">
        <v>959</v>
      </c>
    </row>
    <row r="29" spans="3:25">
      <c r="C29" s="383" t="s">
        <v>282</v>
      </c>
      <c r="L29" s="383" t="s">
        <v>960</v>
      </c>
      <c r="N29" s="383" t="s">
        <v>961</v>
      </c>
      <c r="Y29" s="383" t="s">
        <v>962</v>
      </c>
    </row>
    <row r="30" spans="3:25">
      <c r="C30" s="383" t="s">
        <v>288</v>
      </c>
      <c r="L30" s="383" t="s">
        <v>963</v>
      </c>
      <c r="N30" s="383" t="s">
        <v>964</v>
      </c>
      <c r="Y30" s="383" t="s">
        <v>965</v>
      </c>
    </row>
    <row r="31" spans="3:25">
      <c r="C31" s="383" t="s">
        <v>290</v>
      </c>
      <c r="L31" s="383" t="s">
        <v>966</v>
      </c>
      <c r="N31" s="383" t="s">
        <v>967</v>
      </c>
      <c r="Y31" s="383" t="s">
        <v>968</v>
      </c>
    </row>
    <row r="32" spans="3:25">
      <c r="C32" s="383" t="s">
        <v>292</v>
      </c>
      <c r="L32" s="383" t="s">
        <v>969</v>
      </c>
      <c r="N32" s="383" t="s">
        <v>970</v>
      </c>
      <c r="Y32" s="383" t="s">
        <v>971</v>
      </c>
    </row>
    <row r="33" spans="3:25">
      <c r="C33" s="383" t="s">
        <v>294</v>
      </c>
      <c r="L33" s="383" t="s">
        <v>972</v>
      </c>
      <c r="Y33" s="383" t="s">
        <v>973</v>
      </c>
    </row>
    <row r="34" spans="3:25">
      <c r="C34" s="383" t="s">
        <v>296</v>
      </c>
      <c r="L34" s="383" t="s">
        <v>727</v>
      </c>
      <c r="Y34" s="383" t="s">
        <v>974</v>
      </c>
    </row>
    <row r="35" spans="3:25">
      <c r="C35" s="383" t="s">
        <v>232</v>
      </c>
      <c r="L35" s="383" t="s">
        <v>975</v>
      </c>
      <c r="Y35" s="383" t="s">
        <v>976</v>
      </c>
    </row>
    <row r="36" spans="3:25">
      <c r="C36" s="383" t="s">
        <v>303</v>
      </c>
      <c r="L36" s="383" t="s">
        <v>977</v>
      </c>
      <c r="Y36" s="383" t="s">
        <v>978</v>
      </c>
    </row>
    <row r="37" spans="3:25">
      <c r="C37" s="383" t="s">
        <v>299</v>
      </c>
      <c r="L37" s="383" t="s">
        <v>979</v>
      </c>
      <c r="Y37" s="383" t="s">
        <v>980</v>
      </c>
    </row>
    <row r="38" spans="3:25">
      <c r="C38" s="383" t="s">
        <v>301</v>
      </c>
      <c r="L38" s="383" t="s">
        <v>981</v>
      </c>
      <c r="Y38" s="383" t="s">
        <v>982</v>
      </c>
    </row>
    <row r="39" spans="3:25">
      <c r="C39" s="383" t="s">
        <v>283</v>
      </c>
      <c r="L39" s="383" t="s">
        <v>983</v>
      </c>
      <c r="Y39" s="383" t="s">
        <v>984</v>
      </c>
    </row>
    <row r="40" spans="3:25">
      <c r="C40" s="383" t="s">
        <v>305</v>
      </c>
      <c r="Y40" s="383" t="s">
        <v>985</v>
      </c>
    </row>
    <row r="41" spans="3:25">
      <c r="C41" s="383" t="s">
        <v>307</v>
      </c>
      <c r="Y41" s="383" t="s">
        <v>986</v>
      </c>
    </row>
    <row r="42" spans="3:25">
      <c r="C42" s="383" t="s">
        <v>309</v>
      </c>
      <c r="Y42" s="383" t="s">
        <v>987</v>
      </c>
    </row>
    <row r="43" spans="3:25">
      <c r="C43" s="383" t="s">
        <v>311</v>
      </c>
      <c r="Y43" s="383" t="s">
        <v>988</v>
      </c>
    </row>
    <row r="44" spans="3:25">
      <c r="C44" s="383" t="s">
        <v>228</v>
      </c>
      <c r="Y44" s="383" t="s">
        <v>989</v>
      </c>
    </row>
    <row r="45" spans="3:25">
      <c r="C45" s="383" t="s">
        <v>313</v>
      </c>
      <c r="Y45" s="383" t="s">
        <v>990</v>
      </c>
    </row>
    <row r="46" spans="3:25">
      <c r="C46" s="383" t="s">
        <v>317</v>
      </c>
      <c r="Y46" s="383" t="s">
        <v>991</v>
      </c>
    </row>
    <row r="47" spans="3:25">
      <c r="C47" s="383" t="s">
        <v>319</v>
      </c>
      <c r="Y47" s="383" t="s">
        <v>992</v>
      </c>
    </row>
    <row r="48" spans="3:25">
      <c r="C48" s="383" t="s">
        <v>321</v>
      </c>
      <c r="Y48" s="383" t="s">
        <v>993</v>
      </c>
    </row>
    <row r="49" spans="3:25">
      <c r="C49" s="383" t="s">
        <v>323</v>
      </c>
      <c r="Y49" s="383" t="s">
        <v>994</v>
      </c>
    </row>
    <row r="50" spans="3:25">
      <c r="C50" s="383" t="s">
        <v>325</v>
      </c>
      <c r="Y50" s="383" t="s">
        <v>995</v>
      </c>
    </row>
    <row r="51" spans="3:25">
      <c r="C51" s="383" t="s">
        <v>327</v>
      </c>
      <c r="Y51" s="383" t="s">
        <v>996</v>
      </c>
    </row>
    <row r="52" spans="3:25">
      <c r="C52" s="383" t="s">
        <v>329</v>
      </c>
      <c r="Y52" s="383" t="s">
        <v>997</v>
      </c>
    </row>
    <row r="53" spans="3:25">
      <c r="C53" s="383" t="s">
        <v>331</v>
      </c>
      <c r="Y53" s="383" t="s">
        <v>998</v>
      </c>
    </row>
    <row r="54" spans="3:25">
      <c r="C54" s="383" t="s">
        <v>999</v>
      </c>
      <c r="Y54" s="383" t="s">
        <v>1000</v>
      </c>
    </row>
    <row r="55" spans="3:25">
      <c r="C55" s="383" t="s">
        <v>333</v>
      </c>
      <c r="Y55" s="383" t="s">
        <v>1001</v>
      </c>
    </row>
    <row r="56" spans="3:25">
      <c r="C56" s="383" t="s">
        <v>645</v>
      </c>
      <c r="Y56" s="383" t="s">
        <v>1002</v>
      </c>
    </row>
    <row r="57" spans="3:25">
      <c r="C57" s="383" t="s">
        <v>335</v>
      </c>
      <c r="Y57" s="383" t="s">
        <v>1003</v>
      </c>
    </row>
    <row r="58" spans="3:25">
      <c r="C58" s="383" t="s">
        <v>337</v>
      </c>
      <c r="Y58" s="383" t="s">
        <v>1004</v>
      </c>
    </row>
    <row r="59" spans="3:25">
      <c r="C59" s="383" t="s">
        <v>1005</v>
      </c>
      <c r="Y59" s="383" t="s">
        <v>1006</v>
      </c>
    </row>
    <row r="60" spans="3:25">
      <c r="C60" s="383" t="s">
        <v>339</v>
      </c>
      <c r="Y60" s="383" t="s">
        <v>1007</v>
      </c>
    </row>
    <row r="61" spans="3:25">
      <c r="C61" s="383" t="s">
        <v>343</v>
      </c>
      <c r="Y61" s="383" t="s">
        <v>1008</v>
      </c>
    </row>
    <row r="62" spans="3:25">
      <c r="C62" s="383" t="s">
        <v>344</v>
      </c>
      <c r="Y62" s="383" t="s">
        <v>1009</v>
      </c>
    </row>
    <row r="63" spans="3:25">
      <c r="C63" s="383" t="s">
        <v>346</v>
      </c>
      <c r="Y63" s="383" t="s">
        <v>1010</v>
      </c>
    </row>
    <row r="64" spans="3:25">
      <c r="C64" s="383" t="s">
        <v>341</v>
      </c>
      <c r="Y64" s="383" t="s">
        <v>782</v>
      </c>
    </row>
    <row r="65" spans="25:25">
      <c r="Y65" s="383" t="s">
        <v>1011</v>
      </c>
    </row>
    <row r="66" spans="25:25">
      <c r="Y66" s="383" t="s">
        <v>1012</v>
      </c>
    </row>
    <row r="67" spans="25:25">
      <c r="Y67" s="383" t="s">
        <v>1013</v>
      </c>
    </row>
    <row r="68" spans="25:25">
      <c r="Y68" s="383" t="s">
        <v>1014</v>
      </c>
    </row>
    <row r="69" spans="25:25">
      <c r="Y69" s="383" t="s">
        <v>1015</v>
      </c>
    </row>
    <row r="70" spans="25:25">
      <c r="Y70" s="383" t="s">
        <v>1016</v>
      </c>
    </row>
    <row r="71" spans="25:25">
      <c r="Y71" s="383" t="s">
        <v>1017</v>
      </c>
    </row>
    <row r="72" spans="25:25">
      <c r="Y72" s="383" t="s">
        <v>1018</v>
      </c>
    </row>
    <row r="73" spans="25:25">
      <c r="Y73" s="383" t="s">
        <v>1019</v>
      </c>
    </row>
    <row r="74" spans="25:25">
      <c r="Y74" s="383" t="s">
        <v>1020</v>
      </c>
    </row>
    <row r="75" spans="25:25">
      <c r="Y75" s="383" t="s">
        <v>1021</v>
      </c>
    </row>
    <row r="76" spans="25:25">
      <c r="Y76" s="383" t="s">
        <v>1022</v>
      </c>
    </row>
  </sheetData>
  <pageMargins left="0" right="0" top="0" bottom="0" header="0" footer="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C6AE9-1B63-4353-A0D2-E1E05264D518}">
  <sheetPr>
    <tabColor theme="0" tint="-0.499984740745262"/>
  </sheetPr>
  <dimension ref="B2:B3"/>
  <sheetViews>
    <sheetView workbookViewId="0"/>
  </sheetViews>
  <sheetFormatPr defaultRowHeight="15"/>
  <sheetData>
    <row r="2" spans="2:2" ht="21">
      <c r="B2" s="186" t="s">
        <v>233</v>
      </c>
    </row>
    <row r="3" spans="2:2">
      <c r="B3" s="158" t="s">
        <v>627</v>
      </c>
    </row>
  </sheetData>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pageSetUpPr fitToPage="1"/>
  </sheetPr>
  <dimension ref="B1:S60"/>
  <sheetViews>
    <sheetView workbookViewId="0">
      <selection activeCell="I21" sqref="I21"/>
    </sheetView>
  </sheetViews>
  <sheetFormatPr defaultColWidth="9.140625" defaultRowHeight="15.75"/>
  <cols>
    <col min="1" max="1" width="5.42578125" style="459" customWidth="1"/>
    <col min="2" max="2" width="10.42578125" style="459" customWidth="1"/>
    <col min="3" max="3" width="11.42578125" style="459" bestFit="1" customWidth="1"/>
    <col min="4" max="4" width="46" style="459" customWidth="1"/>
    <col min="5" max="5" width="21.140625" style="459" customWidth="1"/>
    <col min="6" max="6" width="27.140625" style="459" customWidth="1"/>
    <col min="7" max="7" width="22.28515625" style="459" customWidth="1"/>
    <col min="8" max="10" width="21.42578125" style="459" customWidth="1"/>
    <col min="11" max="11" width="18.140625" style="459" customWidth="1"/>
    <col min="12" max="16384" width="9.140625" style="459"/>
  </cols>
  <sheetData>
    <row r="1" spans="2:19" ht="16.5" thickBot="1"/>
    <row r="2" spans="2:19" ht="19.5" thickBot="1">
      <c r="B2" s="717" t="s">
        <v>234</v>
      </c>
      <c r="C2" s="718"/>
      <c r="D2" s="718"/>
      <c r="E2" s="718"/>
      <c r="F2" s="719"/>
    </row>
    <row r="3" spans="2:19">
      <c r="B3" s="460" t="s">
        <v>1107</v>
      </c>
    </row>
    <row r="4" spans="2:19" ht="16.5" thickBot="1">
      <c r="B4" s="460"/>
    </row>
    <row r="5" spans="2:19" ht="48.6" customHeight="1" thickBot="1">
      <c r="B5" s="461" t="s">
        <v>235</v>
      </c>
      <c r="C5" s="461" t="s">
        <v>236</v>
      </c>
      <c r="D5" s="462" t="s">
        <v>237</v>
      </c>
      <c r="E5" s="463" t="s">
        <v>238</v>
      </c>
      <c r="F5" s="464" t="s">
        <v>239</v>
      </c>
      <c r="G5" s="465" t="s">
        <v>240</v>
      </c>
      <c r="Q5"/>
      <c r="R5"/>
      <c r="S5"/>
    </row>
    <row r="6" spans="2:19" ht="16.5" thickBot="1">
      <c r="B6" s="466">
        <v>62</v>
      </c>
      <c r="C6" s="466" t="s">
        <v>241</v>
      </c>
      <c r="D6" s="467" t="s">
        <v>242</v>
      </c>
      <c r="E6" s="468" t="s">
        <v>1069</v>
      </c>
      <c r="F6" s="467" t="s">
        <v>1027</v>
      </c>
      <c r="G6" s="467" t="s">
        <v>1041</v>
      </c>
      <c r="J6" s="720"/>
      <c r="K6" s="720"/>
      <c r="O6"/>
      <c r="P6"/>
      <c r="Q6"/>
      <c r="R6"/>
      <c r="S6"/>
    </row>
    <row r="7" spans="2:19" ht="16.5" thickBot="1">
      <c r="B7" s="466">
        <v>70</v>
      </c>
      <c r="C7" s="466" t="s">
        <v>244</v>
      </c>
      <c r="D7" s="467" t="s">
        <v>245</v>
      </c>
      <c r="E7" s="468" t="s">
        <v>1101</v>
      </c>
      <c r="F7" s="467" t="s">
        <v>1067</v>
      </c>
      <c r="G7" s="467" t="s">
        <v>246</v>
      </c>
      <c r="J7" s="469"/>
      <c r="K7" s="469"/>
      <c r="O7"/>
      <c r="P7"/>
      <c r="Q7"/>
      <c r="R7"/>
      <c r="S7"/>
    </row>
    <row r="8" spans="2:19" ht="16.5" thickBot="1">
      <c r="B8" s="466">
        <v>13</v>
      </c>
      <c r="C8" s="466" t="s">
        <v>247</v>
      </c>
      <c r="D8" s="467" t="s">
        <v>248</v>
      </c>
      <c r="E8" s="468" t="s">
        <v>1102</v>
      </c>
      <c r="F8" s="467" t="s">
        <v>1027</v>
      </c>
      <c r="G8" s="467" t="s">
        <v>1042</v>
      </c>
      <c r="J8" s="469"/>
      <c r="K8" s="469"/>
      <c r="O8"/>
      <c r="P8"/>
      <c r="Q8"/>
      <c r="R8"/>
      <c r="S8"/>
    </row>
    <row r="9" spans="2:19" ht="16.5" thickBot="1">
      <c r="B9" s="466">
        <v>27</v>
      </c>
      <c r="C9" s="466" t="s">
        <v>249</v>
      </c>
      <c r="D9" s="467" t="s">
        <v>250</v>
      </c>
      <c r="E9" s="468" t="s">
        <v>1069</v>
      </c>
      <c r="F9" s="467" t="s">
        <v>1067</v>
      </c>
      <c r="G9" s="467" t="s">
        <v>251</v>
      </c>
      <c r="J9" s="469"/>
      <c r="K9" s="469"/>
      <c r="O9"/>
      <c r="P9"/>
      <c r="Q9"/>
      <c r="R9"/>
      <c r="S9"/>
    </row>
    <row r="10" spans="2:19" ht="16.5" thickBot="1">
      <c r="B10" s="466">
        <v>28</v>
      </c>
      <c r="C10" s="466" t="s">
        <v>252</v>
      </c>
      <c r="D10" s="467" t="s">
        <v>253</v>
      </c>
      <c r="E10" s="468" t="s">
        <v>1103</v>
      </c>
      <c r="F10" s="467" t="s">
        <v>1068</v>
      </c>
      <c r="G10" s="467" t="s">
        <v>1041</v>
      </c>
      <c r="J10" s="469"/>
      <c r="K10" s="469"/>
      <c r="O10"/>
      <c r="P10"/>
      <c r="Q10"/>
      <c r="R10"/>
      <c r="S10"/>
    </row>
    <row r="11" spans="2:19" ht="16.5" thickBot="1">
      <c r="B11" s="466">
        <v>2</v>
      </c>
      <c r="C11" s="466" t="s">
        <v>254</v>
      </c>
      <c r="D11" s="467" t="s">
        <v>255</v>
      </c>
      <c r="E11" s="468" t="s">
        <v>1101</v>
      </c>
      <c r="F11" s="467" t="s">
        <v>258</v>
      </c>
      <c r="G11" s="467" t="s">
        <v>246</v>
      </c>
      <c r="J11" s="469"/>
      <c r="K11" s="469"/>
      <c r="O11"/>
      <c r="P11"/>
      <c r="Q11"/>
      <c r="R11"/>
      <c r="S11"/>
    </row>
    <row r="12" spans="2:19" ht="16.5" thickBot="1">
      <c r="B12" s="466">
        <v>1</v>
      </c>
      <c r="C12" s="466" t="s">
        <v>256</v>
      </c>
      <c r="D12" s="467" t="s">
        <v>257</v>
      </c>
      <c r="E12" s="468" t="s">
        <v>1101</v>
      </c>
      <c r="F12" s="467" t="s">
        <v>258</v>
      </c>
      <c r="G12" s="467" t="s">
        <v>1041</v>
      </c>
      <c r="J12" s="469"/>
      <c r="K12" s="469"/>
      <c r="O12"/>
      <c r="P12"/>
      <c r="Q12"/>
      <c r="R12"/>
      <c r="S12"/>
    </row>
    <row r="13" spans="2:19" ht="16.5" thickBot="1">
      <c r="B13" s="466">
        <v>3</v>
      </c>
      <c r="C13" s="466" t="s">
        <v>259</v>
      </c>
      <c r="D13" s="467" t="s">
        <v>260</v>
      </c>
      <c r="E13" s="468" t="s">
        <v>1102</v>
      </c>
      <c r="F13" s="467" t="s">
        <v>243</v>
      </c>
      <c r="G13" s="467" t="s">
        <v>246</v>
      </c>
      <c r="J13" s="469"/>
      <c r="K13" s="469"/>
      <c r="O13"/>
      <c r="P13"/>
      <c r="Q13"/>
      <c r="R13"/>
      <c r="S13"/>
    </row>
    <row r="14" spans="2:19" ht="16.5" thickBot="1">
      <c r="B14" s="466">
        <v>23</v>
      </c>
      <c r="C14" s="466" t="s">
        <v>262</v>
      </c>
      <c r="D14" s="467" t="s">
        <v>263</v>
      </c>
      <c r="E14" s="468" t="s">
        <v>1104</v>
      </c>
      <c r="F14" s="467" t="s">
        <v>1067</v>
      </c>
      <c r="G14" s="467" t="s">
        <v>1042</v>
      </c>
      <c r="J14" s="469"/>
      <c r="K14" s="469"/>
      <c r="O14"/>
      <c r="P14"/>
      <c r="Q14"/>
      <c r="R14"/>
      <c r="S14"/>
    </row>
    <row r="15" spans="2:19" ht="16.5" thickBot="1">
      <c r="B15" s="466">
        <v>9</v>
      </c>
      <c r="C15" s="466" t="s">
        <v>264</v>
      </c>
      <c r="D15" s="467" t="s">
        <v>265</v>
      </c>
      <c r="E15" s="468" t="s">
        <v>1040</v>
      </c>
      <c r="F15" s="467" t="s">
        <v>1067</v>
      </c>
      <c r="G15" s="467" t="s">
        <v>251</v>
      </c>
      <c r="J15" s="721"/>
      <c r="K15" s="721"/>
      <c r="O15"/>
      <c r="P15"/>
      <c r="Q15"/>
      <c r="R15"/>
      <c r="S15"/>
    </row>
    <row r="16" spans="2:19" ht="16.5" customHeight="1" thickBot="1">
      <c r="B16" s="466">
        <v>29</v>
      </c>
      <c r="C16" s="466" t="s">
        <v>266</v>
      </c>
      <c r="D16" s="467" t="s">
        <v>267</v>
      </c>
      <c r="E16" s="468" t="s">
        <v>1105</v>
      </c>
      <c r="F16" s="467" t="s">
        <v>243</v>
      </c>
      <c r="G16" s="467" t="s">
        <v>246</v>
      </c>
      <c r="J16" s="469"/>
      <c r="K16" s="469"/>
      <c r="O16"/>
      <c r="P16"/>
      <c r="Q16"/>
      <c r="R16"/>
      <c r="S16"/>
    </row>
    <row r="17" spans="2:19" ht="16.5" thickBot="1">
      <c r="B17" s="466">
        <v>10</v>
      </c>
      <c r="C17" s="466" t="s">
        <v>268</v>
      </c>
      <c r="D17" s="467" t="s">
        <v>269</v>
      </c>
      <c r="E17" s="468" t="s">
        <v>1102</v>
      </c>
      <c r="F17" s="467" t="s">
        <v>1068</v>
      </c>
      <c r="G17" s="467" t="s">
        <v>1042</v>
      </c>
      <c r="J17" s="469"/>
      <c r="K17" s="469"/>
      <c r="O17"/>
      <c r="P17"/>
      <c r="Q17"/>
      <c r="R17"/>
      <c r="S17"/>
    </row>
    <row r="18" spans="2:19" ht="16.5" thickBot="1">
      <c r="B18" s="466">
        <v>30</v>
      </c>
      <c r="C18" s="466" t="s">
        <v>270</v>
      </c>
      <c r="D18" s="467" t="s">
        <v>271</v>
      </c>
      <c r="E18" s="468" t="s">
        <v>1103</v>
      </c>
      <c r="F18" s="467" t="s">
        <v>258</v>
      </c>
      <c r="G18" s="467" t="s">
        <v>1041</v>
      </c>
      <c r="J18" s="469"/>
      <c r="K18" s="469"/>
      <c r="O18"/>
      <c r="P18"/>
      <c r="Q18"/>
      <c r="R18"/>
      <c r="S18"/>
    </row>
    <row r="19" spans="2:19" ht="16.5" thickBot="1">
      <c r="B19" s="466">
        <v>17</v>
      </c>
      <c r="C19" s="466" t="s">
        <v>272</v>
      </c>
      <c r="D19" s="467" t="s">
        <v>273</v>
      </c>
      <c r="E19" s="468" t="s">
        <v>1103</v>
      </c>
      <c r="F19" s="467" t="s">
        <v>1067</v>
      </c>
      <c r="G19" s="467" t="s">
        <v>1041</v>
      </c>
      <c r="J19" s="469"/>
      <c r="K19" s="469"/>
      <c r="O19"/>
      <c r="P19"/>
      <c r="Q19"/>
      <c r="R19"/>
      <c r="S19"/>
    </row>
    <row r="20" spans="2:19" ht="16.5" thickBot="1">
      <c r="B20" s="466">
        <v>4</v>
      </c>
      <c r="C20" s="466" t="s">
        <v>274</v>
      </c>
      <c r="D20" s="467" t="s">
        <v>275</v>
      </c>
      <c r="E20" s="468" t="s">
        <v>1043</v>
      </c>
      <c r="F20" s="467" t="s">
        <v>1027</v>
      </c>
      <c r="G20" s="467" t="s">
        <v>1042</v>
      </c>
      <c r="J20" s="469"/>
      <c r="K20" s="469"/>
      <c r="O20"/>
      <c r="P20"/>
      <c r="Q20"/>
      <c r="R20"/>
      <c r="S20"/>
    </row>
    <row r="21" spans="2:19" ht="16.5" thickBot="1">
      <c r="B21" s="466">
        <v>19</v>
      </c>
      <c r="C21" s="466" t="s">
        <v>276</v>
      </c>
      <c r="D21" s="467" t="s">
        <v>277</v>
      </c>
      <c r="E21" s="468" t="s">
        <v>1043</v>
      </c>
      <c r="F21" s="467" t="s">
        <v>258</v>
      </c>
      <c r="G21" s="467" t="s">
        <v>246</v>
      </c>
      <c r="J21" s="469"/>
      <c r="K21" s="469"/>
      <c r="O21"/>
      <c r="P21"/>
      <c r="Q21"/>
      <c r="R21"/>
      <c r="S21"/>
    </row>
    <row r="22" spans="2:19" ht="16.5" thickBot="1">
      <c r="B22" s="466"/>
      <c r="C22" s="466" t="s">
        <v>947</v>
      </c>
      <c r="D22" s="467" t="s">
        <v>1073</v>
      </c>
      <c r="E22" s="468" t="s">
        <v>1101</v>
      </c>
      <c r="F22" s="467" t="s">
        <v>243</v>
      </c>
      <c r="G22" s="467" t="s">
        <v>1041</v>
      </c>
      <c r="J22" s="469"/>
      <c r="K22" s="469"/>
      <c r="O22"/>
      <c r="P22"/>
      <c r="Q22"/>
      <c r="R22"/>
      <c r="S22"/>
    </row>
    <row r="23" spans="2:19" ht="16.5" thickBot="1">
      <c r="B23" s="470">
        <v>88</v>
      </c>
      <c r="C23" s="466" t="s">
        <v>278</v>
      </c>
      <c r="D23" s="467" t="s">
        <v>279</v>
      </c>
      <c r="E23" s="468" t="s">
        <v>1043</v>
      </c>
      <c r="F23" s="467" t="s">
        <v>243</v>
      </c>
      <c r="G23" s="467" t="s">
        <v>1042</v>
      </c>
      <c r="J23" s="469"/>
      <c r="K23" s="469"/>
      <c r="O23"/>
      <c r="P23"/>
      <c r="Q23"/>
      <c r="R23"/>
      <c r="S23"/>
    </row>
    <row r="24" spans="2:19" ht="16.5" thickBot="1">
      <c r="B24" s="466">
        <v>81</v>
      </c>
      <c r="C24" s="466" t="s">
        <v>280</v>
      </c>
      <c r="D24" s="467" t="s">
        <v>281</v>
      </c>
      <c r="E24" s="468" t="s">
        <v>1040</v>
      </c>
      <c r="F24" s="467" t="s">
        <v>243</v>
      </c>
      <c r="G24" s="467" t="s">
        <v>1026</v>
      </c>
      <c r="J24" s="469"/>
      <c r="K24" s="469"/>
      <c r="O24"/>
      <c r="P24"/>
      <c r="Q24"/>
      <c r="R24"/>
      <c r="S24"/>
    </row>
    <row r="25" spans="2:19" ht="16.5" thickBot="1">
      <c r="B25" s="466">
        <v>90</v>
      </c>
      <c r="C25" s="466" t="s">
        <v>282</v>
      </c>
      <c r="D25" s="467" t="s">
        <v>1071</v>
      </c>
      <c r="E25" s="468" t="s">
        <v>1105</v>
      </c>
      <c r="F25" s="467" t="s">
        <v>243</v>
      </c>
      <c r="G25" s="467" t="s">
        <v>251</v>
      </c>
      <c r="J25" s="469"/>
      <c r="K25" s="469"/>
      <c r="O25"/>
      <c r="P25"/>
      <c r="Q25"/>
      <c r="R25"/>
      <c r="S25"/>
    </row>
    <row r="26" spans="2:19" ht="16.5" thickBot="1">
      <c r="B26" s="466">
        <v>45</v>
      </c>
      <c r="C26" s="466" t="s">
        <v>283</v>
      </c>
      <c r="D26" s="467" t="s">
        <v>284</v>
      </c>
      <c r="E26" s="468" t="s">
        <v>1104</v>
      </c>
      <c r="F26" s="467" t="s">
        <v>1067</v>
      </c>
      <c r="G26" s="467" t="s">
        <v>285</v>
      </c>
      <c r="J26" s="722"/>
      <c r="K26" s="722"/>
      <c r="O26"/>
      <c r="P26"/>
      <c r="Q26"/>
      <c r="R26"/>
      <c r="S26"/>
    </row>
    <row r="27" spans="2:19" ht="16.5" thickBot="1">
      <c r="B27" s="466">
        <v>77</v>
      </c>
      <c r="C27" s="466" t="s">
        <v>286</v>
      </c>
      <c r="D27" s="467" t="s">
        <v>287</v>
      </c>
      <c r="E27" s="468" t="s">
        <v>1102</v>
      </c>
      <c r="F27" s="467" t="s">
        <v>1027</v>
      </c>
      <c r="G27" s="467" t="s">
        <v>1042</v>
      </c>
      <c r="J27" s="469"/>
      <c r="K27" s="469"/>
      <c r="O27"/>
      <c r="P27"/>
      <c r="Q27"/>
      <c r="R27"/>
      <c r="S27"/>
    </row>
    <row r="28" spans="2:19" ht="16.5" thickBot="1">
      <c r="B28" s="466">
        <v>21</v>
      </c>
      <c r="C28" s="466" t="s">
        <v>288</v>
      </c>
      <c r="D28" s="467" t="s">
        <v>289</v>
      </c>
      <c r="E28" s="468" t="s">
        <v>1101</v>
      </c>
      <c r="F28" s="467" t="s">
        <v>1027</v>
      </c>
      <c r="G28" s="467" t="s">
        <v>246</v>
      </c>
      <c r="J28" s="469"/>
      <c r="K28" s="469"/>
      <c r="O28"/>
      <c r="P28"/>
      <c r="Q28"/>
      <c r="R28"/>
      <c r="S28"/>
    </row>
    <row r="29" spans="2:19" ht="16.5" thickBot="1">
      <c r="B29" s="466">
        <v>22</v>
      </c>
      <c r="C29" s="466" t="s">
        <v>290</v>
      </c>
      <c r="D29" s="467" t="s">
        <v>291</v>
      </c>
      <c r="E29" s="468" t="s">
        <v>1105</v>
      </c>
      <c r="F29" s="467" t="s">
        <v>1068</v>
      </c>
      <c r="G29" s="467" t="s">
        <v>246</v>
      </c>
      <c r="J29" s="469"/>
      <c r="K29" s="469"/>
      <c r="O29"/>
      <c r="P29"/>
      <c r="Q29"/>
      <c r="R29"/>
      <c r="S29"/>
    </row>
    <row r="30" spans="2:19" ht="16.5" thickBot="1">
      <c r="B30" s="466">
        <v>18</v>
      </c>
      <c r="C30" s="466" t="s">
        <v>292</v>
      </c>
      <c r="D30" s="467" t="s">
        <v>293</v>
      </c>
      <c r="E30" s="468" t="s">
        <v>1105</v>
      </c>
      <c r="F30" s="467" t="s">
        <v>1068</v>
      </c>
      <c r="G30" s="467" t="s">
        <v>246</v>
      </c>
      <c r="J30" s="469"/>
      <c r="K30" s="469"/>
      <c r="O30"/>
      <c r="P30"/>
      <c r="Q30"/>
      <c r="R30"/>
      <c r="S30"/>
    </row>
    <row r="31" spans="2:19" ht="16.5" thickBot="1">
      <c r="B31" s="466">
        <v>61</v>
      </c>
      <c r="C31" s="466" t="s">
        <v>294</v>
      </c>
      <c r="D31" s="467" t="s">
        <v>295</v>
      </c>
      <c r="E31" s="468" t="s">
        <v>1069</v>
      </c>
      <c r="F31" s="467" t="s">
        <v>1068</v>
      </c>
      <c r="G31" s="467" t="s">
        <v>1041</v>
      </c>
      <c r="J31" s="469"/>
      <c r="K31" s="469"/>
      <c r="O31"/>
      <c r="P31"/>
      <c r="Q31"/>
      <c r="R31"/>
      <c r="S31"/>
    </row>
    <row r="32" spans="2:19" ht="16.5" thickBot="1">
      <c r="B32" s="466">
        <v>31</v>
      </c>
      <c r="C32" s="466" t="s">
        <v>296</v>
      </c>
      <c r="D32" s="467" t="s">
        <v>297</v>
      </c>
      <c r="E32" s="468" t="s">
        <v>1043</v>
      </c>
      <c r="F32" s="467" t="s">
        <v>1067</v>
      </c>
      <c r="G32" s="467" t="s">
        <v>1042</v>
      </c>
      <c r="J32" s="469"/>
      <c r="K32" s="469"/>
      <c r="O32"/>
      <c r="P32"/>
      <c r="Q32"/>
      <c r="R32"/>
      <c r="S32"/>
    </row>
    <row r="33" spans="2:19" ht="16.5" thickBot="1">
      <c r="B33" s="466">
        <v>97</v>
      </c>
      <c r="C33" s="466" t="s">
        <v>232</v>
      </c>
      <c r="D33" s="467" t="s">
        <v>298</v>
      </c>
      <c r="E33" s="468" t="s">
        <v>1040</v>
      </c>
      <c r="F33" s="467" t="s">
        <v>1070</v>
      </c>
      <c r="G33" s="467" t="s">
        <v>251</v>
      </c>
      <c r="J33" s="469"/>
      <c r="K33" s="469"/>
      <c r="O33"/>
      <c r="P33"/>
      <c r="Q33"/>
      <c r="R33"/>
      <c r="S33"/>
    </row>
    <row r="34" spans="2:19" ht="16.5" thickBot="1">
      <c r="B34" s="466">
        <v>4</v>
      </c>
      <c r="C34" s="466" t="s">
        <v>299</v>
      </c>
      <c r="D34" s="467" t="s">
        <v>300</v>
      </c>
      <c r="E34" s="468" t="s">
        <v>1104</v>
      </c>
      <c r="F34" s="467" t="s">
        <v>1067</v>
      </c>
      <c r="G34" s="467" t="s">
        <v>1041</v>
      </c>
      <c r="J34" s="469"/>
      <c r="K34" s="469"/>
      <c r="O34"/>
      <c r="P34"/>
      <c r="Q34"/>
      <c r="R34"/>
      <c r="S34"/>
    </row>
    <row r="35" spans="2:19" ht="16.5" thickBot="1">
      <c r="B35" s="466">
        <v>33</v>
      </c>
      <c r="C35" s="466" t="s">
        <v>301</v>
      </c>
      <c r="D35" s="467" t="s">
        <v>302</v>
      </c>
      <c r="E35" s="468" t="s">
        <v>1043</v>
      </c>
      <c r="F35" s="467" t="s">
        <v>258</v>
      </c>
      <c r="G35" s="467" t="s">
        <v>246</v>
      </c>
      <c r="J35" s="469"/>
      <c r="K35" s="469"/>
      <c r="O35"/>
      <c r="P35"/>
      <c r="Q35"/>
      <c r="R35"/>
      <c r="S35"/>
    </row>
    <row r="36" spans="2:19" ht="16.5" thickBot="1">
      <c r="B36" s="466">
        <v>84</v>
      </c>
      <c r="C36" s="466" t="s">
        <v>303</v>
      </c>
      <c r="D36" s="467" t="s">
        <v>304</v>
      </c>
      <c r="E36" s="468" t="s">
        <v>1104</v>
      </c>
      <c r="F36" s="467" t="s">
        <v>1027</v>
      </c>
      <c r="G36" s="467" t="s">
        <v>285</v>
      </c>
      <c r="J36" s="469"/>
      <c r="K36" s="469"/>
      <c r="O36"/>
      <c r="P36"/>
      <c r="Q36"/>
      <c r="R36"/>
      <c r="S36"/>
    </row>
    <row r="37" spans="2:19" ht="16.5" thickBot="1">
      <c r="B37" s="466">
        <v>55</v>
      </c>
      <c r="C37" s="466" t="s">
        <v>305</v>
      </c>
      <c r="D37" s="467" t="s">
        <v>306</v>
      </c>
      <c r="E37" s="468" t="s">
        <v>1040</v>
      </c>
      <c r="F37" s="467" t="s">
        <v>1027</v>
      </c>
      <c r="G37" s="467" t="s">
        <v>1026</v>
      </c>
      <c r="J37" s="469"/>
      <c r="K37" s="469"/>
      <c r="O37"/>
      <c r="P37"/>
      <c r="Q37"/>
      <c r="R37"/>
      <c r="S37"/>
    </row>
    <row r="38" spans="2:19" ht="16.5" thickBot="1">
      <c r="B38" s="466">
        <v>12</v>
      </c>
      <c r="C38" s="466" t="s">
        <v>307</v>
      </c>
      <c r="D38" s="467" t="s">
        <v>308</v>
      </c>
      <c r="E38" s="468" t="s">
        <v>1102</v>
      </c>
      <c r="F38" s="467" t="s">
        <v>243</v>
      </c>
      <c r="G38" s="467" t="s">
        <v>1042</v>
      </c>
      <c r="J38" s="469"/>
      <c r="K38" s="469"/>
      <c r="O38"/>
      <c r="P38"/>
      <c r="Q38"/>
      <c r="R38"/>
      <c r="S38"/>
    </row>
    <row r="39" spans="2:19" ht="16.5" thickBot="1">
      <c r="B39" s="466">
        <v>41</v>
      </c>
      <c r="C39" s="466" t="s">
        <v>309</v>
      </c>
      <c r="D39" s="467" t="s">
        <v>310</v>
      </c>
      <c r="E39" s="468" t="s">
        <v>1069</v>
      </c>
      <c r="F39" s="467" t="s">
        <v>1068</v>
      </c>
      <c r="G39" s="467" t="s">
        <v>1041</v>
      </c>
      <c r="J39" s="469"/>
      <c r="K39" s="469"/>
      <c r="O39"/>
      <c r="P39"/>
      <c r="Q39"/>
      <c r="R39"/>
      <c r="S39"/>
    </row>
    <row r="40" spans="2:19" ht="16.5" thickBot="1">
      <c r="B40" s="466">
        <v>63</v>
      </c>
      <c r="C40" s="466" t="s">
        <v>311</v>
      </c>
      <c r="D40" s="467" t="s">
        <v>312</v>
      </c>
      <c r="E40" s="468" t="s">
        <v>1069</v>
      </c>
      <c r="F40" s="467" t="s">
        <v>1027</v>
      </c>
      <c r="G40" s="467" t="s">
        <v>1041</v>
      </c>
      <c r="J40" s="469"/>
      <c r="K40" s="469"/>
      <c r="O40"/>
      <c r="P40"/>
      <c r="Q40"/>
      <c r="R40"/>
      <c r="S40"/>
    </row>
    <row r="41" spans="2:19" ht="16.5" thickBot="1">
      <c r="B41" s="466">
        <v>35</v>
      </c>
      <c r="C41" s="466" t="s">
        <v>228</v>
      </c>
      <c r="D41" s="467" t="s">
        <v>154</v>
      </c>
      <c r="E41" s="468" t="s">
        <v>1102</v>
      </c>
      <c r="F41" s="467" t="s">
        <v>243</v>
      </c>
      <c r="G41" s="467" t="s">
        <v>251</v>
      </c>
      <c r="J41" s="469"/>
      <c r="K41" s="469"/>
      <c r="O41"/>
      <c r="P41"/>
      <c r="Q41"/>
      <c r="R41"/>
      <c r="S41"/>
    </row>
    <row r="42" spans="2:19" ht="16.5" thickBot="1">
      <c r="B42" s="466">
        <v>25</v>
      </c>
      <c r="C42" s="466" t="s">
        <v>313</v>
      </c>
      <c r="D42" s="467" t="s">
        <v>314</v>
      </c>
      <c r="E42" s="468" t="s">
        <v>1102</v>
      </c>
      <c r="F42" s="467" t="s">
        <v>1067</v>
      </c>
      <c r="G42" s="467" t="s">
        <v>246</v>
      </c>
      <c r="J42" s="469"/>
      <c r="K42" s="469"/>
      <c r="O42"/>
      <c r="P42"/>
      <c r="Q42"/>
      <c r="R42"/>
      <c r="S42"/>
    </row>
    <row r="43" spans="2:19" ht="16.5" thickBot="1">
      <c r="B43" s="466">
        <v>37</v>
      </c>
      <c r="C43" s="466" t="s">
        <v>315</v>
      </c>
      <c r="D43" s="467" t="s">
        <v>316</v>
      </c>
      <c r="E43" s="468" t="s">
        <v>1103</v>
      </c>
      <c r="F43" s="467" t="s">
        <v>1068</v>
      </c>
      <c r="G43" s="467" t="s">
        <v>246</v>
      </c>
      <c r="J43" s="469"/>
      <c r="K43" s="469"/>
      <c r="O43"/>
      <c r="P43"/>
      <c r="Q43"/>
      <c r="R43"/>
      <c r="S43"/>
    </row>
    <row r="44" spans="2:19" ht="16.5" thickBot="1">
      <c r="B44" s="470">
        <v>5</v>
      </c>
      <c r="C44" s="466" t="s">
        <v>317</v>
      </c>
      <c r="D44" s="467" t="s">
        <v>318</v>
      </c>
      <c r="E44" s="468" t="s">
        <v>1102</v>
      </c>
      <c r="F44" s="467" t="s">
        <v>243</v>
      </c>
      <c r="G44" s="467" t="s">
        <v>1042</v>
      </c>
      <c r="J44" s="469"/>
      <c r="K44" s="469"/>
      <c r="O44"/>
      <c r="P44"/>
      <c r="Q44"/>
      <c r="R44"/>
      <c r="S44"/>
    </row>
    <row r="45" spans="2:19" ht="16.5" thickBot="1">
      <c r="B45" s="466">
        <v>38</v>
      </c>
      <c r="C45" s="466" t="s">
        <v>319</v>
      </c>
      <c r="D45" s="467" t="s">
        <v>320</v>
      </c>
      <c r="E45" s="468" t="s">
        <v>1043</v>
      </c>
      <c r="F45" s="467" t="s">
        <v>1027</v>
      </c>
      <c r="G45" s="467" t="s">
        <v>1042</v>
      </c>
      <c r="J45" s="469"/>
      <c r="K45" s="469"/>
      <c r="O45"/>
      <c r="P45"/>
      <c r="Q45"/>
      <c r="R45"/>
      <c r="S45"/>
    </row>
    <row r="46" spans="2:19" ht="16.5" thickBot="1">
      <c r="B46" s="466">
        <v>39</v>
      </c>
      <c r="C46" s="466" t="s">
        <v>321</v>
      </c>
      <c r="D46" s="467" t="s">
        <v>322</v>
      </c>
      <c r="E46" s="468" t="s">
        <v>1102</v>
      </c>
      <c r="F46" s="467" t="s">
        <v>1027</v>
      </c>
      <c r="G46" s="467" t="s">
        <v>246</v>
      </c>
      <c r="J46" s="469"/>
      <c r="K46" s="469"/>
      <c r="O46"/>
      <c r="P46"/>
      <c r="Q46"/>
      <c r="R46"/>
      <c r="S46"/>
    </row>
    <row r="47" spans="2:19" ht="16.5" thickBot="1">
      <c r="B47" s="466">
        <v>40</v>
      </c>
      <c r="C47" s="466" t="s">
        <v>323</v>
      </c>
      <c r="D47" s="467" t="s">
        <v>324</v>
      </c>
      <c r="E47" s="468" t="s">
        <v>1105</v>
      </c>
      <c r="F47" s="467" t="s">
        <v>1027</v>
      </c>
      <c r="G47" s="467" t="s">
        <v>1041</v>
      </c>
      <c r="J47" s="469"/>
      <c r="K47" s="469"/>
      <c r="O47"/>
      <c r="P47"/>
      <c r="Q47"/>
      <c r="R47"/>
      <c r="S47"/>
    </row>
    <row r="48" spans="2:19" ht="16.5" thickBot="1">
      <c r="B48" s="466">
        <v>42</v>
      </c>
      <c r="C48" s="466" t="s">
        <v>325</v>
      </c>
      <c r="D48" s="467" t="s">
        <v>326</v>
      </c>
      <c r="E48" s="468" t="s">
        <v>1043</v>
      </c>
      <c r="F48" s="467" t="s">
        <v>1067</v>
      </c>
      <c r="G48" s="467" t="s">
        <v>251</v>
      </c>
      <c r="J48" s="469"/>
      <c r="K48" s="469"/>
      <c r="O48"/>
      <c r="P48"/>
      <c r="Q48"/>
      <c r="R48"/>
      <c r="S48"/>
    </row>
    <row r="49" spans="2:19" ht="16.5" thickBot="1">
      <c r="B49" s="466">
        <v>80</v>
      </c>
      <c r="C49" s="466" t="s">
        <v>327</v>
      </c>
      <c r="D49" s="467" t="s">
        <v>328</v>
      </c>
      <c r="E49" s="468" t="s">
        <v>1103</v>
      </c>
      <c r="F49" s="467" t="s">
        <v>243</v>
      </c>
      <c r="G49" s="467" t="s">
        <v>246</v>
      </c>
      <c r="J49" s="469"/>
      <c r="K49" s="469"/>
      <c r="O49"/>
      <c r="P49"/>
      <c r="Q49"/>
      <c r="R49"/>
      <c r="S49"/>
    </row>
    <row r="50" spans="2:19" ht="16.5" thickBot="1">
      <c r="B50" s="466">
        <v>44</v>
      </c>
      <c r="C50" s="466" t="s">
        <v>329</v>
      </c>
      <c r="D50" s="467" t="s">
        <v>330</v>
      </c>
      <c r="E50" s="468" t="s">
        <v>1104</v>
      </c>
      <c r="F50" s="467" t="s">
        <v>258</v>
      </c>
      <c r="G50" s="467" t="s">
        <v>1041</v>
      </c>
      <c r="J50" s="469"/>
      <c r="K50" s="469"/>
      <c r="O50"/>
      <c r="P50"/>
      <c r="Q50"/>
      <c r="R50"/>
      <c r="S50"/>
    </row>
    <row r="51" spans="2:19" ht="16.5" thickBot="1">
      <c r="B51" s="466">
        <v>65</v>
      </c>
      <c r="C51" s="466" t="s">
        <v>331</v>
      </c>
      <c r="D51" s="467" t="s">
        <v>332</v>
      </c>
      <c r="E51" s="468" t="s">
        <v>1103</v>
      </c>
      <c r="F51" s="467" t="s">
        <v>1068</v>
      </c>
      <c r="G51" s="467" t="s">
        <v>246</v>
      </c>
      <c r="O51"/>
      <c r="P51"/>
      <c r="Q51"/>
      <c r="R51"/>
      <c r="S51"/>
    </row>
    <row r="52" spans="2:19" ht="16.5" thickBot="1">
      <c r="B52" s="466">
        <v>60</v>
      </c>
      <c r="C52" s="466" t="s">
        <v>333</v>
      </c>
      <c r="D52" s="467" t="s">
        <v>334</v>
      </c>
      <c r="E52" s="468" t="s">
        <v>1069</v>
      </c>
      <c r="F52" s="467" t="s">
        <v>1027</v>
      </c>
      <c r="G52" s="467" t="s">
        <v>1041</v>
      </c>
    </row>
    <row r="53" spans="2:19" ht="16.5" thickBot="1">
      <c r="B53" s="466"/>
      <c r="C53" s="466" t="s">
        <v>645</v>
      </c>
      <c r="D53" s="467" t="s">
        <v>1106</v>
      </c>
      <c r="E53" s="468" t="s">
        <v>1043</v>
      </c>
      <c r="F53" s="467" t="s">
        <v>1067</v>
      </c>
      <c r="G53" s="467" t="s">
        <v>1042</v>
      </c>
    </row>
    <row r="54" spans="2:19" ht="16.5" thickBot="1">
      <c r="B54" s="466">
        <v>6</v>
      </c>
      <c r="C54" s="466" t="s">
        <v>335</v>
      </c>
      <c r="D54" s="467" t="s">
        <v>336</v>
      </c>
      <c r="E54" s="468" t="s">
        <v>1105</v>
      </c>
      <c r="F54" s="467" t="s">
        <v>1067</v>
      </c>
      <c r="G54" s="467" t="s">
        <v>1042</v>
      </c>
    </row>
    <row r="55" spans="2:19" ht="16.5" thickBot="1">
      <c r="B55" s="466">
        <v>75</v>
      </c>
      <c r="C55" s="466" t="s">
        <v>337</v>
      </c>
      <c r="D55" s="467" t="s">
        <v>338</v>
      </c>
      <c r="E55" s="468" t="s">
        <v>1105</v>
      </c>
      <c r="F55" s="467" t="s">
        <v>243</v>
      </c>
      <c r="G55" s="467" t="s">
        <v>246</v>
      </c>
    </row>
    <row r="56" spans="2:19" ht="16.5" thickBot="1">
      <c r="B56" s="466">
        <v>8</v>
      </c>
      <c r="C56" s="466" t="s">
        <v>339</v>
      </c>
      <c r="D56" s="467" t="s">
        <v>340</v>
      </c>
      <c r="E56" s="468" t="s">
        <v>1101</v>
      </c>
      <c r="F56" s="467" t="s">
        <v>258</v>
      </c>
      <c r="G56" s="467" t="s">
        <v>1042</v>
      </c>
    </row>
    <row r="57" spans="2:19" ht="16.5" thickBot="1">
      <c r="B57" s="466">
        <v>99</v>
      </c>
      <c r="C57" s="466" t="s">
        <v>341</v>
      </c>
      <c r="D57" s="467" t="s">
        <v>342</v>
      </c>
      <c r="E57" s="468" t="s">
        <v>1040</v>
      </c>
      <c r="F57" s="467" t="s">
        <v>1070</v>
      </c>
      <c r="G57" s="467" t="s">
        <v>251</v>
      </c>
    </row>
    <row r="58" spans="2:19" ht="16.5" thickBot="1">
      <c r="B58" s="466">
        <v>46</v>
      </c>
      <c r="C58" s="466" t="s">
        <v>344</v>
      </c>
      <c r="D58" s="467" t="s">
        <v>345</v>
      </c>
      <c r="E58" s="468" t="s">
        <v>1069</v>
      </c>
      <c r="F58" s="467" t="s">
        <v>1067</v>
      </c>
      <c r="G58" s="467" t="s">
        <v>1041</v>
      </c>
    </row>
    <row r="59" spans="2:19" ht="16.5" thickBot="1">
      <c r="B59" s="466">
        <v>48</v>
      </c>
      <c r="C59" s="466" t="s">
        <v>346</v>
      </c>
      <c r="D59" s="467" t="s">
        <v>347</v>
      </c>
      <c r="E59" s="468" t="s">
        <v>1069</v>
      </c>
      <c r="F59" s="467" t="s">
        <v>1027</v>
      </c>
      <c r="G59" s="467" t="s">
        <v>246</v>
      </c>
    </row>
    <row r="60" spans="2:19" ht="16.5" thickBot="1">
      <c r="B60" s="466"/>
      <c r="C60" s="466" t="s">
        <v>348</v>
      </c>
      <c r="D60" s="467" t="s">
        <v>349</v>
      </c>
      <c r="E60" s="468" t="s">
        <v>1102</v>
      </c>
      <c r="F60" s="467" t="s">
        <v>1070</v>
      </c>
      <c r="G60" s="467" t="s">
        <v>1026</v>
      </c>
    </row>
  </sheetData>
  <mergeCells count="4">
    <mergeCell ref="B2:F2"/>
    <mergeCell ref="J6:K6"/>
    <mergeCell ref="J15:K15"/>
    <mergeCell ref="J26:K26"/>
  </mergeCells>
  <pageMargins left="0.7" right="0.7" top="0.75" bottom="0.75" header="0.3" footer="0.3"/>
  <pageSetup scale="5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G69"/>
  <sheetViews>
    <sheetView workbookViewId="0"/>
  </sheetViews>
  <sheetFormatPr defaultColWidth="9.140625" defaultRowHeight="12.75"/>
  <cols>
    <col min="1" max="1" width="42.5703125" style="187" customWidth="1"/>
    <col min="2" max="2" width="45.85546875" style="187" customWidth="1"/>
    <col min="3" max="3" width="15" style="187" customWidth="1"/>
    <col min="4" max="4" width="25.5703125" style="187" customWidth="1"/>
    <col min="5" max="16384" width="9.140625" style="187"/>
  </cols>
  <sheetData>
    <row r="1" spans="1:7">
      <c r="A1" s="188" t="s">
        <v>350</v>
      </c>
      <c r="B1" s="189" t="s">
        <v>351</v>
      </c>
      <c r="C1" s="189" t="s">
        <v>352</v>
      </c>
      <c r="D1" s="190" t="s">
        <v>353</v>
      </c>
      <c r="G1" s="191" t="s">
        <v>17</v>
      </c>
    </row>
    <row r="2" spans="1:7" ht="14.25">
      <c r="A2" s="187" t="s">
        <v>354</v>
      </c>
      <c r="B2" s="187" t="s">
        <v>355</v>
      </c>
      <c r="C2" s="192" t="s">
        <v>356</v>
      </c>
      <c r="D2" s="193" t="s">
        <v>357</v>
      </c>
      <c r="G2" s="194" t="s">
        <v>241</v>
      </c>
    </row>
    <row r="3" spans="1:7" ht="14.25">
      <c r="A3" s="195" t="s">
        <v>358</v>
      </c>
      <c r="B3" s="187" t="s">
        <v>359</v>
      </c>
      <c r="C3" s="192" t="s">
        <v>360</v>
      </c>
      <c r="D3" s="187" t="s">
        <v>361</v>
      </c>
      <c r="G3" s="196" t="s">
        <v>244</v>
      </c>
    </row>
    <row r="4" spans="1:7" ht="24">
      <c r="A4" s="195" t="s">
        <v>362</v>
      </c>
      <c r="B4" s="187" t="s">
        <v>363</v>
      </c>
      <c r="C4" s="192" t="s">
        <v>364</v>
      </c>
      <c r="D4" s="193" t="s">
        <v>365</v>
      </c>
      <c r="G4" s="196" t="s">
        <v>247</v>
      </c>
    </row>
    <row r="5" spans="1:7" ht="14.25">
      <c r="A5" s="195" t="s">
        <v>366</v>
      </c>
      <c r="B5" s="187" t="s">
        <v>367</v>
      </c>
      <c r="C5" s="192" t="s">
        <v>368</v>
      </c>
      <c r="D5" s="193" t="s">
        <v>369</v>
      </c>
      <c r="G5" s="196" t="s">
        <v>249</v>
      </c>
    </row>
    <row r="6" spans="1:7" ht="14.25">
      <c r="A6" s="195" t="s">
        <v>370</v>
      </c>
      <c r="B6" s="187" t="s">
        <v>371</v>
      </c>
      <c r="C6" s="192" t="s">
        <v>372</v>
      </c>
      <c r="D6" s="187" t="s">
        <v>373</v>
      </c>
      <c r="G6" s="196" t="s">
        <v>252</v>
      </c>
    </row>
    <row r="7" spans="1:7" ht="14.25">
      <c r="A7" s="195" t="s">
        <v>374</v>
      </c>
      <c r="B7" s="187" t="s">
        <v>375</v>
      </c>
      <c r="C7" s="192" t="s">
        <v>376</v>
      </c>
      <c r="D7" s="193" t="s">
        <v>377</v>
      </c>
      <c r="G7" s="196" t="s">
        <v>254</v>
      </c>
    </row>
    <row r="8" spans="1:7" ht="14.25">
      <c r="A8" s="195" t="s">
        <v>378</v>
      </c>
      <c r="B8" s="187" t="s">
        <v>379</v>
      </c>
      <c r="C8" s="192" t="s">
        <v>380</v>
      </c>
      <c r="D8" s="187" t="s">
        <v>381</v>
      </c>
      <c r="G8" s="196" t="s">
        <v>315</v>
      </c>
    </row>
    <row r="9" spans="1:7">
      <c r="A9" s="195" t="s">
        <v>382</v>
      </c>
      <c r="B9" s="187" t="s">
        <v>383</v>
      </c>
      <c r="D9" s="193" t="s">
        <v>384</v>
      </c>
      <c r="G9" s="196" t="s">
        <v>256</v>
      </c>
    </row>
    <row r="10" spans="1:7">
      <c r="A10" s="187" t="s">
        <v>385</v>
      </c>
      <c r="B10" s="187" t="s">
        <v>386</v>
      </c>
      <c r="D10" s="193" t="s">
        <v>387</v>
      </c>
      <c r="G10" s="196" t="s">
        <v>259</v>
      </c>
    </row>
    <row r="11" spans="1:7">
      <c r="A11" s="195" t="s">
        <v>388</v>
      </c>
      <c r="B11" s="187" t="s">
        <v>389</v>
      </c>
      <c r="D11" s="193" t="s">
        <v>390</v>
      </c>
      <c r="G11" s="196" t="s">
        <v>261</v>
      </c>
    </row>
    <row r="12" spans="1:7">
      <c r="A12" s="195" t="s">
        <v>391</v>
      </c>
      <c r="B12" s="187" t="s">
        <v>392</v>
      </c>
      <c r="D12" s="187" t="s">
        <v>393</v>
      </c>
      <c r="G12" s="196" t="s">
        <v>262</v>
      </c>
    </row>
    <row r="13" spans="1:7">
      <c r="A13" s="195" t="s">
        <v>394</v>
      </c>
      <c r="B13" s="187" t="s">
        <v>395</v>
      </c>
      <c r="D13" s="187" t="s">
        <v>396</v>
      </c>
      <c r="G13" s="196" t="s">
        <v>397</v>
      </c>
    </row>
    <row r="14" spans="1:7">
      <c r="A14" s="195" t="s">
        <v>398</v>
      </c>
      <c r="B14" s="187" t="s">
        <v>399</v>
      </c>
      <c r="G14" s="196" t="s">
        <v>264</v>
      </c>
    </row>
    <row r="15" spans="1:7">
      <c r="A15" s="195" t="s">
        <v>400</v>
      </c>
      <c r="B15" s="187" t="s">
        <v>401</v>
      </c>
      <c r="G15" s="196" t="s">
        <v>266</v>
      </c>
    </row>
    <row r="16" spans="1:7">
      <c r="A16" s="195" t="s">
        <v>402</v>
      </c>
      <c r="B16" s="187" t="s">
        <v>403</v>
      </c>
      <c r="G16" s="196" t="s">
        <v>268</v>
      </c>
    </row>
    <row r="17" spans="1:7">
      <c r="A17" s="195" t="s">
        <v>404</v>
      </c>
      <c r="B17" s="187" t="s">
        <v>405</v>
      </c>
      <c r="G17" s="196" t="s">
        <v>270</v>
      </c>
    </row>
    <row r="18" spans="1:7">
      <c r="A18" s="195" t="s">
        <v>310</v>
      </c>
      <c r="B18" s="187" t="s">
        <v>406</v>
      </c>
      <c r="G18" s="196" t="s">
        <v>272</v>
      </c>
    </row>
    <row r="19" spans="1:7">
      <c r="A19" s="195" t="s">
        <v>407</v>
      </c>
      <c r="B19" s="187" t="s">
        <v>408</v>
      </c>
      <c r="G19" s="196" t="s">
        <v>274</v>
      </c>
    </row>
    <row r="20" spans="1:7">
      <c r="A20" s="195" t="s">
        <v>409</v>
      </c>
      <c r="B20" s="187" t="s">
        <v>410</v>
      </c>
      <c r="G20" s="196" t="s">
        <v>276</v>
      </c>
    </row>
    <row r="21" spans="1:7">
      <c r="A21" s="195" t="s">
        <v>411</v>
      </c>
      <c r="B21" s="187" t="s">
        <v>412</v>
      </c>
      <c r="G21" s="196" t="s">
        <v>286</v>
      </c>
    </row>
    <row r="22" spans="1:7">
      <c r="A22" s="195" t="s">
        <v>413</v>
      </c>
      <c r="B22" s="187" t="s">
        <v>414</v>
      </c>
      <c r="G22" s="196" t="s">
        <v>278</v>
      </c>
    </row>
    <row r="23" spans="1:7">
      <c r="A23" s="195" t="s">
        <v>415</v>
      </c>
      <c r="B23" s="187" t="s">
        <v>416</v>
      </c>
      <c r="G23" s="196" t="s">
        <v>280</v>
      </c>
    </row>
    <row r="24" spans="1:7">
      <c r="A24" s="195" t="s">
        <v>345</v>
      </c>
      <c r="B24" s="187" t="s">
        <v>417</v>
      </c>
      <c r="G24" s="196" t="s">
        <v>282</v>
      </c>
    </row>
    <row r="25" spans="1:7">
      <c r="A25" s="187" t="s">
        <v>418</v>
      </c>
      <c r="B25" s="187" t="s">
        <v>419</v>
      </c>
      <c r="G25" s="196" t="s">
        <v>288</v>
      </c>
    </row>
    <row r="26" spans="1:7">
      <c r="A26" s="187" t="s">
        <v>420</v>
      </c>
      <c r="B26" s="187" t="s">
        <v>421</v>
      </c>
      <c r="G26" s="196" t="s">
        <v>290</v>
      </c>
    </row>
    <row r="27" spans="1:7">
      <c r="A27" s="187" t="s">
        <v>422</v>
      </c>
      <c r="B27" s="187" t="s">
        <v>423</v>
      </c>
      <c r="G27" s="196" t="s">
        <v>292</v>
      </c>
    </row>
    <row r="28" spans="1:7">
      <c r="A28" s="187" t="s">
        <v>424</v>
      </c>
      <c r="B28" s="187" t="s">
        <v>425</v>
      </c>
      <c r="G28" s="196" t="s">
        <v>294</v>
      </c>
    </row>
    <row r="29" spans="1:7">
      <c r="A29" s="187" t="s">
        <v>426</v>
      </c>
      <c r="B29" s="187" t="s">
        <v>427</v>
      </c>
      <c r="G29" s="196" t="s">
        <v>296</v>
      </c>
    </row>
    <row r="30" spans="1:7">
      <c r="A30" s="187" t="s">
        <v>428</v>
      </c>
      <c r="B30" s="187" t="s">
        <v>429</v>
      </c>
      <c r="G30" s="196" t="s">
        <v>232</v>
      </c>
    </row>
    <row r="31" spans="1:7">
      <c r="A31" s="187" t="s">
        <v>430</v>
      </c>
      <c r="B31" s="187" t="s">
        <v>431</v>
      </c>
      <c r="G31" s="196" t="s">
        <v>303</v>
      </c>
    </row>
    <row r="32" spans="1:7">
      <c r="A32" s="187" t="s">
        <v>432</v>
      </c>
      <c r="B32" s="187" t="s">
        <v>433</v>
      </c>
      <c r="G32" s="196" t="s">
        <v>299</v>
      </c>
    </row>
    <row r="33" spans="1:7">
      <c r="A33" s="187" t="s">
        <v>434</v>
      </c>
      <c r="B33" s="187" t="s">
        <v>435</v>
      </c>
      <c r="G33" s="196" t="s">
        <v>301</v>
      </c>
    </row>
    <row r="34" spans="1:7">
      <c r="A34" s="187" t="s">
        <v>436</v>
      </c>
      <c r="B34" s="187" t="s">
        <v>437</v>
      </c>
      <c r="G34" s="196" t="s">
        <v>283</v>
      </c>
    </row>
    <row r="35" spans="1:7">
      <c r="A35" s="187" t="s">
        <v>438</v>
      </c>
      <c r="B35" s="187" t="s">
        <v>439</v>
      </c>
      <c r="G35" s="196" t="s">
        <v>305</v>
      </c>
    </row>
    <row r="36" spans="1:7">
      <c r="A36" s="187" t="s">
        <v>440</v>
      </c>
      <c r="B36" s="187" t="s">
        <v>441</v>
      </c>
      <c r="G36" s="196" t="s">
        <v>307</v>
      </c>
    </row>
    <row r="37" spans="1:7">
      <c r="A37" s="187" t="s">
        <v>442</v>
      </c>
      <c r="B37" s="187" t="s">
        <v>443</v>
      </c>
      <c r="G37" s="196" t="s">
        <v>309</v>
      </c>
    </row>
    <row r="38" spans="1:7">
      <c r="A38" s="187" t="s">
        <v>444</v>
      </c>
      <c r="B38" s="187" t="s">
        <v>445</v>
      </c>
      <c r="G38" s="196" t="s">
        <v>311</v>
      </c>
    </row>
    <row r="39" spans="1:7">
      <c r="A39" s="187" t="s">
        <v>446</v>
      </c>
      <c r="B39" s="187" t="s">
        <v>447</v>
      </c>
      <c r="G39" s="196" t="s">
        <v>228</v>
      </c>
    </row>
    <row r="40" spans="1:7">
      <c r="A40" s="187" t="s">
        <v>448</v>
      </c>
      <c r="B40" s="187" t="s">
        <v>449</v>
      </c>
      <c r="G40" s="196" t="s">
        <v>313</v>
      </c>
    </row>
    <row r="41" spans="1:7">
      <c r="A41" s="187" t="s">
        <v>450</v>
      </c>
      <c r="B41" s="187" t="s">
        <v>451</v>
      </c>
      <c r="G41" s="196" t="s">
        <v>317</v>
      </c>
    </row>
    <row r="42" spans="1:7">
      <c r="A42" s="187" t="s">
        <v>452</v>
      </c>
      <c r="B42" s="187" t="s">
        <v>453</v>
      </c>
      <c r="G42" s="196" t="s">
        <v>319</v>
      </c>
    </row>
    <row r="43" spans="1:7">
      <c r="A43" s="187" t="s">
        <v>454</v>
      </c>
      <c r="B43" s="187" t="s">
        <v>455</v>
      </c>
      <c r="G43" s="196" t="s">
        <v>321</v>
      </c>
    </row>
    <row r="44" spans="1:7">
      <c r="A44" s="187" t="s">
        <v>456</v>
      </c>
      <c r="B44" s="187" t="s">
        <v>457</v>
      </c>
      <c r="G44" s="196" t="s">
        <v>323</v>
      </c>
    </row>
    <row r="45" spans="1:7">
      <c r="A45" s="187" t="s">
        <v>458</v>
      </c>
      <c r="B45" s="187" t="s">
        <v>459</v>
      </c>
      <c r="G45" s="196" t="s">
        <v>325</v>
      </c>
    </row>
    <row r="46" spans="1:7">
      <c r="A46" s="187" t="s">
        <v>460</v>
      </c>
      <c r="B46" s="187" t="s">
        <v>461</v>
      </c>
      <c r="G46" s="196" t="s">
        <v>327</v>
      </c>
    </row>
    <row r="47" spans="1:7">
      <c r="A47" s="187" t="s">
        <v>462</v>
      </c>
      <c r="B47" s="187" t="s">
        <v>463</v>
      </c>
      <c r="G47" s="196" t="s">
        <v>329</v>
      </c>
    </row>
    <row r="48" spans="1:7">
      <c r="A48" s="187" t="s">
        <v>464</v>
      </c>
      <c r="B48" s="187" t="s">
        <v>465</v>
      </c>
      <c r="G48" s="196" t="s">
        <v>331</v>
      </c>
    </row>
    <row r="49" spans="1:7">
      <c r="A49" s="187" t="s">
        <v>466</v>
      </c>
      <c r="B49" s="187" t="s">
        <v>467</v>
      </c>
      <c r="G49" s="196" t="s">
        <v>333</v>
      </c>
    </row>
    <row r="50" spans="1:7">
      <c r="A50" s="187" t="s">
        <v>468</v>
      </c>
      <c r="B50" s="187" t="s">
        <v>469</v>
      </c>
      <c r="G50" s="196" t="s">
        <v>335</v>
      </c>
    </row>
    <row r="51" spans="1:7">
      <c r="A51" s="187" t="s">
        <v>470</v>
      </c>
      <c r="B51" s="187" t="s">
        <v>471</v>
      </c>
      <c r="G51" s="196" t="s">
        <v>337</v>
      </c>
    </row>
    <row r="52" spans="1:7">
      <c r="A52" s="187" t="s">
        <v>472</v>
      </c>
      <c r="B52" s="187" t="s">
        <v>473</v>
      </c>
      <c r="G52" s="196" t="s">
        <v>339</v>
      </c>
    </row>
    <row r="53" spans="1:7">
      <c r="A53" s="187" t="s">
        <v>474</v>
      </c>
      <c r="B53" s="187" t="s">
        <v>475</v>
      </c>
      <c r="G53" s="196" t="s">
        <v>343</v>
      </c>
    </row>
    <row r="54" spans="1:7">
      <c r="A54" s="187" t="s">
        <v>476</v>
      </c>
      <c r="B54" s="187" t="s">
        <v>477</v>
      </c>
      <c r="G54" s="196" t="s">
        <v>344</v>
      </c>
    </row>
    <row r="55" spans="1:7">
      <c r="A55" s="187" t="s">
        <v>330</v>
      </c>
      <c r="B55" s="187" t="s">
        <v>478</v>
      </c>
      <c r="G55" s="196" t="s">
        <v>346</v>
      </c>
    </row>
    <row r="56" spans="1:7">
      <c r="A56" s="187" t="s">
        <v>306</v>
      </c>
      <c r="B56" s="187" t="s">
        <v>479</v>
      </c>
    </row>
    <row r="57" spans="1:7">
      <c r="A57" s="187" t="s">
        <v>480</v>
      </c>
      <c r="B57" s="187" t="s">
        <v>481</v>
      </c>
    </row>
    <row r="58" spans="1:7">
      <c r="A58" s="187" t="s">
        <v>482</v>
      </c>
      <c r="B58" s="187" t="s">
        <v>483</v>
      </c>
    </row>
    <row r="59" spans="1:7">
      <c r="A59" s="187" t="s">
        <v>484</v>
      </c>
      <c r="B59" s="187" t="s">
        <v>485</v>
      </c>
    </row>
    <row r="60" spans="1:7">
      <c r="A60" s="187" t="s">
        <v>486</v>
      </c>
      <c r="B60" s="187" t="s">
        <v>487</v>
      </c>
    </row>
    <row r="61" spans="1:7">
      <c r="A61" s="187" t="s">
        <v>153</v>
      </c>
      <c r="B61" s="187" t="s">
        <v>488</v>
      </c>
    </row>
    <row r="62" spans="1:7">
      <c r="A62" s="187" t="s">
        <v>48</v>
      </c>
      <c r="B62" s="187" t="s">
        <v>489</v>
      </c>
    </row>
    <row r="63" spans="1:7">
      <c r="B63" s="187" t="s">
        <v>490</v>
      </c>
    </row>
    <row r="64" spans="1:7">
      <c r="B64" s="187" t="s">
        <v>491</v>
      </c>
    </row>
    <row r="65" spans="2:2">
      <c r="B65" s="187" t="s">
        <v>492</v>
      </c>
    </row>
    <row r="66" spans="2:2">
      <c r="B66" s="187" t="s">
        <v>493</v>
      </c>
    </row>
    <row r="67" spans="2:2">
      <c r="B67" s="187" t="s">
        <v>494</v>
      </c>
    </row>
    <row r="68" spans="2:2">
      <c r="B68" s="187" t="s">
        <v>495</v>
      </c>
    </row>
    <row r="69" spans="2:2">
      <c r="B69" s="187" t="s">
        <v>496</v>
      </c>
    </row>
  </sheetData>
  <sheetProtection algorithmName="SHA-512" hashValue="uN3Q73g9aWXKU8LrncDPZnj7mX3+PLJcrekOSDN7AHd8fLS00DMZam0TpUzDda46G5oD1UeaFMP0KGioN+su1Q==" saltValue="Rgn68Z6WO/X3HFzq3kyIOA=="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O38"/>
  <sheetViews>
    <sheetView workbookViewId="0">
      <selection sqref="A1:O1"/>
    </sheetView>
  </sheetViews>
  <sheetFormatPr defaultRowHeight="15"/>
  <sheetData>
    <row r="1" spans="1:15" s="272" customFormat="1" ht="49.35" customHeight="1" thickBot="1">
      <c r="A1" s="583" t="s">
        <v>1117</v>
      </c>
      <c r="B1" s="584"/>
      <c r="C1" s="584"/>
      <c r="D1" s="584"/>
      <c r="E1" s="584"/>
      <c r="F1" s="584"/>
      <c r="G1" s="584"/>
      <c r="H1" s="584"/>
      <c r="I1" s="584"/>
      <c r="J1" s="584"/>
      <c r="K1" s="584"/>
      <c r="L1" s="584"/>
      <c r="M1" s="584"/>
      <c r="N1" s="584"/>
      <c r="O1" s="585"/>
    </row>
    <row r="2" spans="1:15" ht="47.25" customHeight="1">
      <c r="A2" s="589" t="s">
        <v>1049</v>
      </c>
      <c r="B2" s="590"/>
      <c r="C2" s="590"/>
      <c r="D2" s="590"/>
      <c r="E2" s="590"/>
      <c r="F2" s="590"/>
      <c r="G2" s="590"/>
      <c r="H2" s="590"/>
      <c r="I2" s="590"/>
      <c r="J2" s="590"/>
      <c r="K2" s="590"/>
      <c r="L2" s="590"/>
      <c r="M2" s="590"/>
      <c r="N2" s="590"/>
      <c r="O2" s="591"/>
    </row>
    <row r="3" spans="1:15">
      <c r="A3" s="273"/>
      <c r="O3" s="274"/>
    </row>
    <row r="4" spans="1:15">
      <c r="A4" s="273"/>
      <c r="O4" s="274"/>
    </row>
    <row r="5" spans="1:15">
      <c r="A5" s="273"/>
      <c r="O5" s="274"/>
    </row>
    <row r="6" spans="1:15">
      <c r="A6" s="273"/>
      <c r="O6" s="274"/>
    </row>
    <row r="7" spans="1:15">
      <c r="A7" s="273"/>
      <c r="O7" s="274"/>
    </row>
    <row r="8" spans="1:15">
      <c r="A8" s="273"/>
      <c r="O8" s="274"/>
    </row>
    <row r="9" spans="1:15">
      <c r="A9" s="273"/>
      <c r="O9" s="274"/>
    </row>
    <row r="10" spans="1:15">
      <c r="A10" s="273"/>
      <c r="O10" s="274"/>
    </row>
    <row r="11" spans="1:15">
      <c r="A11" s="273"/>
      <c r="O11" s="274"/>
    </row>
    <row r="12" spans="1:15">
      <c r="A12" s="273"/>
      <c r="O12" s="274"/>
    </row>
    <row r="13" spans="1:15">
      <c r="A13" s="273"/>
      <c r="O13" s="274"/>
    </row>
    <row r="14" spans="1:15">
      <c r="A14" s="273"/>
      <c r="O14" s="274"/>
    </row>
    <row r="15" spans="1:15">
      <c r="A15" s="273"/>
      <c r="O15" s="274"/>
    </row>
    <row r="16" spans="1:15">
      <c r="A16" s="273"/>
      <c r="O16" s="274"/>
    </row>
    <row r="17" spans="1:15">
      <c r="A17" s="273"/>
      <c r="O17" s="274"/>
    </row>
    <row r="18" spans="1:15">
      <c r="A18" s="273"/>
      <c r="O18" s="274"/>
    </row>
    <row r="19" spans="1:15">
      <c r="A19" s="273"/>
      <c r="O19" s="274"/>
    </row>
    <row r="20" spans="1:15">
      <c r="A20" s="273"/>
      <c r="O20" s="274"/>
    </row>
    <row r="21" spans="1:15">
      <c r="A21" s="273"/>
      <c r="O21" s="274"/>
    </row>
    <row r="22" spans="1:15">
      <c r="A22" s="273"/>
      <c r="O22" s="274"/>
    </row>
    <row r="23" spans="1:15">
      <c r="A23" s="273"/>
      <c r="O23" s="274"/>
    </row>
    <row r="24" spans="1:15">
      <c r="A24" s="273"/>
      <c r="O24" s="274"/>
    </row>
    <row r="25" spans="1:15">
      <c r="A25" s="273"/>
      <c r="O25" s="274"/>
    </row>
    <row r="26" spans="1:15">
      <c r="A26" s="273"/>
      <c r="O26" s="274"/>
    </row>
    <row r="27" spans="1:15">
      <c r="A27" s="273"/>
      <c r="O27" s="274"/>
    </row>
    <row r="28" spans="1:15">
      <c r="A28" s="273"/>
      <c r="O28" s="274"/>
    </row>
    <row r="29" spans="1:15">
      <c r="A29" s="273"/>
      <c r="O29" s="274"/>
    </row>
    <row r="30" spans="1:15">
      <c r="A30" s="273"/>
      <c r="O30" s="274"/>
    </row>
    <row r="31" spans="1:15">
      <c r="A31" s="273"/>
      <c r="O31" s="274"/>
    </row>
    <row r="32" spans="1:15">
      <c r="A32" s="273"/>
      <c r="O32" s="274"/>
    </row>
    <row r="33" spans="1:15">
      <c r="A33" s="273"/>
      <c r="O33" s="274"/>
    </row>
    <row r="34" spans="1:15">
      <c r="A34" s="273"/>
      <c r="O34" s="274"/>
    </row>
    <row r="35" spans="1:15">
      <c r="A35" s="273"/>
      <c r="O35" s="274"/>
    </row>
    <row r="36" spans="1:15">
      <c r="A36" s="273"/>
      <c r="O36" s="274"/>
    </row>
    <row r="37" spans="1:15">
      <c r="A37" s="273"/>
      <c r="O37" s="274"/>
    </row>
    <row r="38" spans="1:15" ht="15.75" thickBot="1">
      <c r="A38" s="276"/>
      <c r="B38" s="277"/>
      <c r="C38" s="277"/>
      <c r="D38" s="277"/>
      <c r="E38" s="277"/>
      <c r="F38" s="277"/>
      <c r="G38" s="277"/>
      <c r="H38" s="277"/>
      <c r="I38" s="277"/>
      <c r="J38" s="277"/>
      <c r="K38" s="277"/>
      <c r="L38" s="277"/>
      <c r="M38" s="277"/>
      <c r="N38" s="277"/>
      <c r="O38" s="278"/>
    </row>
  </sheetData>
  <mergeCells count="2">
    <mergeCell ref="A2:O2"/>
    <mergeCell ref="A1:O1"/>
  </mergeCells>
  <pageMargins left="0.7" right="0.7" top="0.75" bottom="0.75" header="0.3" footer="0.3"/>
  <pageSetup scale="66"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F11"/>
  <sheetViews>
    <sheetView workbookViewId="0">
      <selection sqref="A1:AF1"/>
    </sheetView>
  </sheetViews>
  <sheetFormatPr defaultColWidth="9.140625" defaultRowHeight="15"/>
  <sheetData>
    <row r="1" spans="1:32" s="272" customFormat="1" ht="49.35" customHeight="1" thickBot="1">
      <c r="A1" s="592" t="s">
        <v>1116</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row>
    <row r="2" spans="1:32" ht="47.25" customHeight="1">
      <c r="A2" s="586" t="s">
        <v>1049</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152"/>
      <c r="AD2" s="152"/>
      <c r="AE2" s="152"/>
      <c r="AF2" s="455"/>
    </row>
    <row r="3" spans="1:32">
      <c r="A3" s="273"/>
      <c r="AF3" s="274"/>
    </row>
    <row r="4" spans="1:32">
      <c r="A4" s="273"/>
      <c r="AF4" s="274"/>
    </row>
    <row r="5" spans="1:32">
      <c r="A5" s="273"/>
      <c r="AF5" s="274"/>
    </row>
    <row r="6" spans="1:32">
      <c r="A6" s="273"/>
      <c r="AF6" s="274"/>
    </row>
    <row r="7" spans="1:32">
      <c r="A7" s="273"/>
      <c r="AF7" s="274"/>
    </row>
    <row r="8" spans="1:32">
      <c r="A8" s="273"/>
      <c r="AF8" s="274"/>
    </row>
    <row r="9" spans="1:32">
      <c r="A9" s="273"/>
      <c r="AF9" s="274"/>
    </row>
    <row r="10" spans="1:32">
      <c r="A10" s="273"/>
      <c r="AF10" s="274"/>
    </row>
    <row r="11" spans="1:32" ht="15.75" thickBot="1">
      <c r="A11" s="276"/>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8"/>
    </row>
  </sheetData>
  <mergeCells count="2">
    <mergeCell ref="A2:AB2"/>
    <mergeCell ref="A1:AF1"/>
  </mergeCells>
  <pageMargins left="0.25" right="0.25" top="0.75" bottom="0.75" header="0.3" footer="0.3"/>
  <pageSetup paperSize="5" scale="30" fitToHeight="1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AJ55"/>
  <sheetViews>
    <sheetView workbookViewId="0"/>
  </sheetViews>
  <sheetFormatPr defaultColWidth="7.85546875" defaultRowHeight="14.25"/>
  <cols>
    <col min="1" max="1" width="5" style="150" customWidth="1"/>
    <col min="2" max="2" width="5.85546875" style="150" customWidth="1"/>
    <col min="3" max="3" width="7.140625" style="150" customWidth="1"/>
    <col min="4" max="4" width="14.5703125" style="150" customWidth="1"/>
    <col min="5" max="5" width="13.42578125" style="150" customWidth="1"/>
    <col min="6" max="6" width="9.5703125" style="150" customWidth="1"/>
    <col min="7" max="19" width="13" style="150" customWidth="1"/>
    <col min="20" max="20" width="11.42578125" style="150" customWidth="1"/>
    <col min="21" max="24" width="11" style="150" customWidth="1"/>
    <col min="25" max="25" width="11.42578125" style="150" customWidth="1"/>
    <col min="26" max="29" width="11" style="150" customWidth="1"/>
    <col min="30" max="30" width="10.140625" style="150" customWidth="1"/>
    <col min="31" max="34" width="11" style="150" customWidth="1"/>
    <col min="35" max="35" width="10.140625" style="150" customWidth="1"/>
    <col min="36" max="37" width="11" style="150" customWidth="1"/>
    <col min="38" max="38" width="11.42578125" style="150" customWidth="1"/>
    <col min="39" max="39" width="4.5703125" style="150" customWidth="1"/>
    <col min="40" max="40" width="10" style="150" customWidth="1"/>
    <col min="41" max="16384" width="7.85546875" style="150"/>
  </cols>
  <sheetData>
    <row r="2" spans="2:36" ht="20.25">
      <c r="B2" s="159" t="s">
        <v>24</v>
      </c>
    </row>
    <row r="3" spans="2:36" ht="20.25">
      <c r="B3" s="160" t="s">
        <v>25</v>
      </c>
      <c r="E3" s="161"/>
    </row>
    <row r="4" spans="2:36" ht="21" thickBot="1">
      <c r="B4" s="160"/>
    </row>
    <row r="5" spans="2:36" ht="15.75" thickBot="1">
      <c r="B5" s="440" t="s">
        <v>1050</v>
      </c>
      <c r="C5" s="441"/>
      <c r="D5" s="162"/>
      <c r="E5" s="162"/>
      <c r="F5" s="162"/>
      <c r="G5" s="162"/>
      <c r="H5" s="162"/>
      <c r="I5" s="162"/>
      <c r="J5" s="162"/>
      <c r="K5" s="162"/>
      <c r="L5" s="162"/>
      <c r="M5" s="162"/>
      <c r="N5" s="162"/>
      <c r="O5" s="162"/>
      <c r="P5" s="162"/>
      <c r="Q5" s="162"/>
      <c r="R5" s="162"/>
      <c r="S5" s="163"/>
      <c r="T5" s="164"/>
    </row>
    <row r="6" spans="2:36" ht="15.75" thickBot="1">
      <c r="B6" s="442" t="s">
        <v>1121</v>
      </c>
      <c r="C6" s="441"/>
      <c r="D6" s="162"/>
      <c r="E6" s="162"/>
      <c r="F6" s="162"/>
      <c r="G6" s="162"/>
      <c r="H6" s="162"/>
      <c r="I6" s="162"/>
      <c r="J6" s="162"/>
      <c r="K6" s="162"/>
      <c r="L6" s="162"/>
      <c r="M6" s="162"/>
      <c r="N6" s="162"/>
      <c r="O6" s="162"/>
      <c r="P6" s="162"/>
      <c r="Q6" s="162"/>
      <c r="R6" s="162"/>
      <c r="S6" s="163"/>
      <c r="T6" s="164"/>
    </row>
    <row r="7" spans="2:36" ht="15">
      <c r="B7" s="149"/>
      <c r="C7" s="149"/>
      <c r="D7" s="151"/>
      <c r="E7" s="151"/>
      <c r="F7" s="151"/>
      <c r="G7" s="151"/>
      <c r="H7" s="151"/>
      <c r="I7" s="151"/>
      <c r="J7" s="151"/>
      <c r="K7" s="151"/>
      <c r="L7" s="151"/>
      <c r="M7" s="151"/>
      <c r="N7" s="151"/>
      <c r="O7" s="151"/>
      <c r="P7" s="151"/>
      <c r="Q7" s="151"/>
      <c r="R7" s="151"/>
      <c r="S7" s="151"/>
      <c r="T7" s="219"/>
    </row>
    <row r="8" spans="2:36" ht="15">
      <c r="B8" s="594" t="s">
        <v>1130</v>
      </c>
      <c r="C8" s="594"/>
      <c r="D8" s="594"/>
      <c r="E8" s="594"/>
      <c r="F8" s="594"/>
      <c r="G8" s="594"/>
      <c r="H8" s="594"/>
      <c r="I8" s="594"/>
      <c r="J8" s="594"/>
      <c r="K8" s="594"/>
      <c r="L8" s="594"/>
      <c r="M8" s="594"/>
      <c r="N8" s="594"/>
      <c r="O8" s="594"/>
      <c r="P8" s="594"/>
      <c r="Q8" s="594"/>
      <c r="R8" s="594"/>
      <c r="S8" s="594"/>
      <c r="T8" s="594"/>
      <c r="U8" s="594"/>
      <c r="V8" s="594"/>
      <c r="W8" s="443"/>
      <c r="AE8" s="444"/>
      <c r="AF8" s="444"/>
      <c r="AG8" s="149"/>
    </row>
    <row r="10" spans="2:36" ht="15.75">
      <c r="B10" s="445" t="s">
        <v>1035</v>
      </c>
      <c r="G10" s="481" t="s">
        <v>1036</v>
      </c>
    </row>
    <row r="11" spans="2:36" s="168" customFormat="1" ht="81" customHeight="1">
      <c r="B11" s="165" t="s">
        <v>26</v>
      </c>
      <c r="C11" s="165" t="s">
        <v>27</v>
      </c>
      <c r="D11" s="165" t="s">
        <v>28</v>
      </c>
      <c r="E11" s="165" t="s">
        <v>29</v>
      </c>
      <c r="F11" s="165" t="s">
        <v>30</v>
      </c>
      <c r="G11" s="165" t="s">
        <v>31</v>
      </c>
      <c r="H11" s="165" t="s">
        <v>22</v>
      </c>
      <c r="I11" s="165" t="s">
        <v>32</v>
      </c>
      <c r="J11" s="165" t="s">
        <v>18</v>
      </c>
      <c r="K11" s="165" t="s">
        <v>33</v>
      </c>
      <c r="L11" s="165" t="s">
        <v>21</v>
      </c>
      <c r="M11" s="165" t="s">
        <v>34</v>
      </c>
      <c r="N11" s="165" t="s">
        <v>35</v>
      </c>
      <c r="O11" s="165" t="s">
        <v>36</v>
      </c>
      <c r="P11" s="165" t="s">
        <v>19</v>
      </c>
      <c r="Q11" s="165" t="s">
        <v>37</v>
      </c>
      <c r="R11" s="165" t="s">
        <v>20</v>
      </c>
      <c r="S11" s="166" t="s">
        <v>38</v>
      </c>
      <c r="T11" s="165" t="s">
        <v>1128</v>
      </c>
      <c r="U11" s="165" t="s">
        <v>1129</v>
      </c>
      <c r="V11" s="165" t="s">
        <v>1046</v>
      </c>
      <c r="W11" s="165" t="s">
        <v>1047</v>
      </c>
      <c r="X11" s="167"/>
      <c r="Y11" s="165" t="s">
        <v>1119</v>
      </c>
      <c r="Z11" s="165" t="s">
        <v>1120</v>
      </c>
      <c r="AA11" s="165" t="s">
        <v>1051</v>
      </c>
      <c r="AB11" s="165" t="s">
        <v>1052</v>
      </c>
      <c r="AC11" s="167"/>
      <c r="AD11" s="165" t="s">
        <v>1122</v>
      </c>
      <c r="AE11" s="165" t="s">
        <v>1123</v>
      </c>
      <c r="AF11" s="165" t="s">
        <v>1124</v>
      </c>
      <c r="AG11" s="165" t="s">
        <v>1125</v>
      </c>
      <c r="AH11" s="167"/>
      <c r="AI11" s="165" t="s">
        <v>39</v>
      </c>
      <c r="AJ11" s="165" t="s">
        <v>40</v>
      </c>
    </row>
    <row r="12" spans="2:36">
      <c r="B12" s="169">
        <v>1</v>
      </c>
      <c r="C12" s="169"/>
      <c r="D12" s="170"/>
      <c r="E12" s="171"/>
      <c r="F12" s="171"/>
      <c r="G12" s="169"/>
      <c r="H12" s="169"/>
      <c r="I12" s="169"/>
      <c r="J12" s="169"/>
      <c r="K12" s="169"/>
      <c r="L12" s="169"/>
      <c r="M12" s="169"/>
      <c r="N12" s="169"/>
      <c r="O12" s="169"/>
      <c r="P12" s="169"/>
      <c r="Q12" s="169"/>
      <c r="R12" s="169"/>
      <c r="S12" s="172"/>
      <c r="T12" s="101">
        <v>0</v>
      </c>
      <c r="U12" s="173"/>
      <c r="V12" s="101">
        <v>0</v>
      </c>
      <c r="W12" s="174"/>
      <c r="X12" s="175"/>
      <c r="Y12" s="101">
        <f t="shared" ref="Y12:Y21" si="0">IF(F12="Yes", T12*(1+$T$5), T12)</f>
        <v>0</v>
      </c>
      <c r="Z12" s="176"/>
      <c r="AA12" s="101">
        <v>0</v>
      </c>
      <c r="AB12" s="177"/>
      <c r="AC12" s="178"/>
      <c r="AD12" s="101">
        <f>IF(F12="Yes", Y12*(1+T6), Y12)</f>
        <v>0</v>
      </c>
      <c r="AE12" s="176"/>
      <c r="AF12" s="101">
        <v>0</v>
      </c>
      <c r="AG12" s="177"/>
      <c r="AH12" s="178"/>
      <c r="AI12" s="171"/>
      <c r="AJ12" s="101">
        <v>0</v>
      </c>
    </row>
    <row r="13" spans="2:36">
      <c r="B13" s="169">
        <f t="shared" ref="B13:B21" si="1">B12+1</f>
        <v>2</v>
      </c>
      <c r="C13" s="169"/>
      <c r="D13" s="170"/>
      <c r="E13" s="171"/>
      <c r="F13" s="171"/>
      <c r="G13" s="171"/>
      <c r="H13" s="171"/>
      <c r="I13" s="171"/>
      <c r="J13" s="171"/>
      <c r="K13" s="171"/>
      <c r="L13" s="171"/>
      <c r="M13" s="171"/>
      <c r="N13" s="171"/>
      <c r="O13" s="171"/>
      <c r="P13" s="171"/>
      <c r="Q13" s="171"/>
      <c r="R13" s="171"/>
      <c r="S13" s="172"/>
      <c r="T13" s="101">
        <v>0</v>
      </c>
      <c r="U13" s="171"/>
      <c r="V13" s="101">
        <v>0</v>
      </c>
      <c r="W13" s="174"/>
      <c r="X13" s="175"/>
      <c r="Y13" s="101">
        <f t="shared" si="0"/>
        <v>0</v>
      </c>
      <c r="Z13" s="171"/>
      <c r="AA13" s="101">
        <v>0</v>
      </c>
      <c r="AB13" s="179"/>
      <c r="AC13" s="180"/>
      <c r="AD13" s="101">
        <f>IF(F13="Yes", Y13*(1+#REF!), Y13)</f>
        <v>0</v>
      </c>
      <c r="AE13" s="171"/>
      <c r="AF13" s="101">
        <v>0</v>
      </c>
      <c r="AG13" s="179"/>
      <c r="AH13" s="180"/>
      <c r="AI13" s="171"/>
      <c r="AJ13" s="101">
        <v>0</v>
      </c>
    </row>
    <row r="14" spans="2:36">
      <c r="B14" s="169">
        <f t="shared" si="1"/>
        <v>3</v>
      </c>
      <c r="C14" s="169"/>
      <c r="D14" s="170"/>
      <c r="E14" s="171"/>
      <c r="F14" s="171"/>
      <c r="G14" s="171"/>
      <c r="H14" s="171"/>
      <c r="I14" s="171"/>
      <c r="J14" s="171"/>
      <c r="K14" s="171"/>
      <c r="L14" s="171"/>
      <c r="M14" s="171"/>
      <c r="N14" s="171"/>
      <c r="O14" s="171"/>
      <c r="P14" s="171"/>
      <c r="Q14" s="171"/>
      <c r="R14" s="171"/>
      <c r="S14" s="172"/>
      <c r="T14" s="101">
        <v>0</v>
      </c>
      <c r="U14" s="171"/>
      <c r="V14" s="101">
        <v>0</v>
      </c>
      <c r="W14" s="174"/>
      <c r="X14" s="175"/>
      <c r="Y14" s="101">
        <f t="shared" si="0"/>
        <v>0</v>
      </c>
      <c r="Z14" s="171"/>
      <c r="AA14" s="101">
        <v>0</v>
      </c>
      <c r="AB14" s="179"/>
      <c r="AC14" s="180"/>
      <c r="AD14" s="101">
        <f>IF(F14="Yes", Y14*(1+#REF!), Y14)</f>
        <v>0</v>
      </c>
      <c r="AE14" s="171"/>
      <c r="AF14" s="101">
        <v>0</v>
      </c>
      <c r="AG14" s="179"/>
      <c r="AH14" s="180"/>
      <c r="AI14" s="171"/>
      <c r="AJ14" s="101">
        <v>0</v>
      </c>
    </row>
    <row r="15" spans="2:36">
      <c r="B15" s="169">
        <f t="shared" si="1"/>
        <v>4</v>
      </c>
      <c r="C15" s="169"/>
      <c r="D15" s="170"/>
      <c r="E15" s="171"/>
      <c r="F15" s="171"/>
      <c r="G15" s="171"/>
      <c r="H15" s="171"/>
      <c r="I15" s="171"/>
      <c r="J15" s="171"/>
      <c r="K15" s="171"/>
      <c r="L15" s="171"/>
      <c r="M15" s="171"/>
      <c r="N15" s="171"/>
      <c r="O15" s="171"/>
      <c r="P15" s="171"/>
      <c r="Q15" s="171"/>
      <c r="R15" s="171"/>
      <c r="S15" s="172"/>
      <c r="T15" s="101">
        <v>0</v>
      </c>
      <c r="U15" s="171"/>
      <c r="V15" s="101">
        <v>0</v>
      </c>
      <c r="W15" s="174"/>
      <c r="X15" s="175"/>
      <c r="Y15" s="101">
        <f t="shared" si="0"/>
        <v>0</v>
      </c>
      <c r="Z15" s="171"/>
      <c r="AA15" s="101">
        <v>0</v>
      </c>
      <c r="AB15" s="179"/>
      <c r="AC15" s="180"/>
      <c r="AD15" s="101">
        <f>IF(F15="Yes", Y15*(1+#REF!), Y15)</f>
        <v>0</v>
      </c>
      <c r="AE15" s="171"/>
      <c r="AF15" s="101">
        <v>0</v>
      </c>
      <c r="AG15" s="179"/>
      <c r="AH15" s="180"/>
      <c r="AI15" s="171"/>
      <c r="AJ15" s="101">
        <v>0</v>
      </c>
    </row>
    <row r="16" spans="2:36">
      <c r="B16" s="169">
        <f t="shared" si="1"/>
        <v>5</v>
      </c>
      <c r="C16" s="169"/>
      <c r="D16" s="170"/>
      <c r="E16" s="171"/>
      <c r="F16" s="171"/>
      <c r="G16" s="171"/>
      <c r="H16" s="171"/>
      <c r="I16" s="171"/>
      <c r="J16" s="171"/>
      <c r="K16" s="171"/>
      <c r="L16" s="171"/>
      <c r="M16" s="171"/>
      <c r="N16" s="171"/>
      <c r="O16" s="171"/>
      <c r="P16" s="171"/>
      <c r="Q16" s="171"/>
      <c r="R16" s="171"/>
      <c r="S16" s="172"/>
      <c r="T16" s="101">
        <v>0</v>
      </c>
      <c r="U16" s="171"/>
      <c r="V16" s="101">
        <v>0</v>
      </c>
      <c r="W16" s="174"/>
      <c r="X16" s="175"/>
      <c r="Y16" s="101">
        <f t="shared" si="0"/>
        <v>0</v>
      </c>
      <c r="Z16" s="171"/>
      <c r="AA16" s="101">
        <v>0</v>
      </c>
      <c r="AB16" s="179"/>
      <c r="AC16" s="180"/>
      <c r="AD16" s="101">
        <f>IF(F16="Yes", Y16*(1+#REF!), Y16)</f>
        <v>0</v>
      </c>
      <c r="AE16" s="171"/>
      <c r="AF16" s="101">
        <v>0</v>
      </c>
      <c r="AG16" s="179"/>
      <c r="AH16" s="180"/>
      <c r="AI16" s="171"/>
      <c r="AJ16" s="101">
        <v>0</v>
      </c>
    </row>
    <row r="17" spans="2:36">
      <c r="B17" s="169">
        <f t="shared" si="1"/>
        <v>6</v>
      </c>
      <c r="C17" s="169"/>
      <c r="D17" s="170"/>
      <c r="E17" s="171"/>
      <c r="F17" s="171"/>
      <c r="G17" s="171"/>
      <c r="H17" s="171"/>
      <c r="I17" s="171"/>
      <c r="J17" s="171"/>
      <c r="K17" s="171"/>
      <c r="L17" s="171"/>
      <c r="M17" s="171"/>
      <c r="N17" s="171"/>
      <c r="O17" s="171"/>
      <c r="P17" s="171"/>
      <c r="Q17" s="171"/>
      <c r="R17" s="171"/>
      <c r="S17" s="172"/>
      <c r="T17" s="101">
        <v>0</v>
      </c>
      <c r="U17" s="171"/>
      <c r="V17" s="101">
        <v>0</v>
      </c>
      <c r="W17" s="174"/>
      <c r="X17" s="175"/>
      <c r="Y17" s="101">
        <f t="shared" si="0"/>
        <v>0</v>
      </c>
      <c r="Z17" s="171"/>
      <c r="AA17" s="101">
        <v>0</v>
      </c>
      <c r="AB17" s="179"/>
      <c r="AC17" s="180"/>
      <c r="AD17" s="101">
        <f>IF(F17="Yes", Y17*(1+#REF!), Y17)</f>
        <v>0</v>
      </c>
      <c r="AE17" s="171"/>
      <c r="AF17" s="101">
        <v>0</v>
      </c>
      <c r="AG17" s="179"/>
      <c r="AH17" s="180"/>
      <c r="AI17" s="171"/>
      <c r="AJ17" s="101">
        <v>0</v>
      </c>
    </row>
    <row r="18" spans="2:36">
      <c r="B18" s="169">
        <f t="shared" si="1"/>
        <v>7</v>
      </c>
      <c r="C18" s="169"/>
      <c r="D18" s="170"/>
      <c r="E18" s="171"/>
      <c r="F18" s="171"/>
      <c r="G18" s="171"/>
      <c r="H18" s="171"/>
      <c r="I18" s="171"/>
      <c r="J18" s="171"/>
      <c r="K18" s="171"/>
      <c r="L18" s="171"/>
      <c r="M18" s="171"/>
      <c r="N18" s="171"/>
      <c r="O18" s="171"/>
      <c r="P18" s="171"/>
      <c r="Q18" s="171"/>
      <c r="R18" s="171"/>
      <c r="S18" s="172"/>
      <c r="T18" s="101">
        <v>0</v>
      </c>
      <c r="U18" s="171"/>
      <c r="V18" s="101">
        <v>0</v>
      </c>
      <c r="W18" s="174"/>
      <c r="X18" s="175"/>
      <c r="Y18" s="101">
        <f t="shared" si="0"/>
        <v>0</v>
      </c>
      <c r="Z18" s="171"/>
      <c r="AA18" s="101">
        <v>0</v>
      </c>
      <c r="AB18" s="179"/>
      <c r="AC18" s="180"/>
      <c r="AD18" s="101">
        <f>IF(F18="Yes", Y18*(1+#REF!), Y18)</f>
        <v>0</v>
      </c>
      <c r="AE18" s="171"/>
      <c r="AF18" s="101">
        <v>0</v>
      </c>
      <c r="AG18" s="179"/>
      <c r="AH18" s="180"/>
      <c r="AI18" s="171"/>
      <c r="AJ18" s="101">
        <v>0</v>
      </c>
    </row>
    <row r="19" spans="2:36">
      <c r="B19" s="169">
        <f t="shared" si="1"/>
        <v>8</v>
      </c>
      <c r="C19" s="169"/>
      <c r="D19" s="170"/>
      <c r="E19" s="171"/>
      <c r="F19" s="171"/>
      <c r="G19" s="171"/>
      <c r="H19" s="171"/>
      <c r="I19" s="171"/>
      <c r="J19" s="171"/>
      <c r="K19" s="171"/>
      <c r="L19" s="171"/>
      <c r="M19" s="171"/>
      <c r="N19" s="171"/>
      <c r="O19" s="171"/>
      <c r="P19" s="171"/>
      <c r="Q19" s="171"/>
      <c r="R19" s="171"/>
      <c r="S19" s="172"/>
      <c r="T19" s="101">
        <v>0</v>
      </c>
      <c r="U19" s="171"/>
      <c r="V19" s="101">
        <v>0</v>
      </c>
      <c r="W19" s="174"/>
      <c r="X19" s="175"/>
      <c r="Y19" s="101">
        <f t="shared" si="0"/>
        <v>0</v>
      </c>
      <c r="Z19" s="171"/>
      <c r="AA19" s="101">
        <v>0</v>
      </c>
      <c r="AB19" s="179"/>
      <c r="AC19" s="180"/>
      <c r="AD19" s="101">
        <f>IF(F19="Yes", Y19*(1+#REF!), Y19)</f>
        <v>0</v>
      </c>
      <c r="AE19" s="171"/>
      <c r="AF19" s="101">
        <v>0</v>
      </c>
      <c r="AG19" s="179"/>
      <c r="AH19" s="180"/>
      <c r="AI19" s="171"/>
      <c r="AJ19" s="101">
        <v>0</v>
      </c>
    </row>
    <row r="20" spans="2:36">
      <c r="B20" s="169">
        <f t="shared" si="1"/>
        <v>9</v>
      </c>
      <c r="C20" s="169"/>
      <c r="D20" s="170"/>
      <c r="E20" s="171"/>
      <c r="F20" s="171"/>
      <c r="G20" s="171"/>
      <c r="H20" s="171"/>
      <c r="I20" s="171"/>
      <c r="J20" s="171"/>
      <c r="K20" s="171"/>
      <c r="L20" s="171"/>
      <c r="M20" s="171"/>
      <c r="N20" s="171"/>
      <c r="O20" s="171"/>
      <c r="P20" s="171"/>
      <c r="Q20" s="171"/>
      <c r="R20" s="171"/>
      <c r="S20" s="172"/>
      <c r="T20" s="101">
        <v>0</v>
      </c>
      <c r="U20" s="171"/>
      <c r="V20" s="101">
        <v>0</v>
      </c>
      <c r="W20" s="174"/>
      <c r="X20" s="175"/>
      <c r="Y20" s="101">
        <f t="shared" si="0"/>
        <v>0</v>
      </c>
      <c r="Z20" s="171"/>
      <c r="AA20" s="101">
        <v>0</v>
      </c>
      <c r="AB20" s="179"/>
      <c r="AC20" s="180"/>
      <c r="AD20" s="101">
        <f>IF(F20="Yes", Y20*(1+#REF!), Y20)</f>
        <v>0</v>
      </c>
      <c r="AE20" s="171"/>
      <c r="AF20" s="101">
        <v>0</v>
      </c>
      <c r="AG20" s="179"/>
      <c r="AH20" s="180"/>
      <c r="AI20" s="171"/>
      <c r="AJ20" s="101">
        <v>0</v>
      </c>
    </row>
    <row r="21" spans="2:36">
      <c r="B21" s="169">
        <f t="shared" si="1"/>
        <v>10</v>
      </c>
      <c r="C21" s="169"/>
      <c r="D21" s="170"/>
      <c r="E21" s="171"/>
      <c r="F21" s="171"/>
      <c r="G21" s="171"/>
      <c r="H21" s="171"/>
      <c r="I21" s="171"/>
      <c r="J21" s="171"/>
      <c r="K21" s="171"/>
      <c r="L21" s="171"/>
      <c r="M21" s="171"/>
      <c r="N21" s="171"/>
      <c r="O21" s="171"/>
      <c r="P21" s="171"/>
      <c r="Q21" s="171"/>
      <c r="R21" s="171"/>
      <c r="S21" s="172"/>
      <c r="T21" s="101">
        <v>0</v>
      </c>
      <c r="U21" s="171"/>
      <c r="V21" s="101">
        <v>0</v>
      </c>
      <c r="W21" s="174"/>
      <c r="X21" s="175"/>
      <c r="Y21" s="101">
        <f t="shared" si="0"/>
        <v>0</v>
      </c>
      <c r="Z21" s="171"/>
      <c r="AA21" s="101">
        <v>0</v>
      </c>
      <c r="AB21" s="179"/>
      <c r="AC21" s="180"/>
      <c r="AD21" s="101">
        <f>IF(F21="Yes", Y21*(1+#REF!), Y21)</f>
        <v>0</v>
      </c>
      <c r="AE21" s="171"/>
      <c r="AF21" s="101">
        <v>0</v>
      </c>
      <c r="AG21" s="179"/>
      <c r="AH21" s="180"/>
      <c r="AI21" s="171"/>
      <c r="AJ21" s="101">
        <v>0</v>
      </c>
    </row>
    <row r="22" spans="2:36">
      <c r="B22" s="446"/>
      <c r="C22" s="446"/>
      <c r="D22" s="168"/>
      <c r="S22" s="168"/>
      <c r="T22" s="96"/>
      <c r="V22" s="96"/>
      <c r="W22" s="220"/>
      <c r="X22" s="220"/>
      <c r="Y22" s="96"/>
      <c r="AA22" s="96"/>
      <c r="AB22" s="447"/>
      <c r="AC22" s="447"/>
      <c r="AD22" s="96"/>
      <c r="AF22" s="96"/>
      <c r="AG22" s="447"/>
      <c r="AH22" s="447"/>
      <c r="AJ22" s="96"/>
    </row>
    <row r="23" spans="2:36" ht="15.75">
      <c r="B23" s="445" t="s">
        <v>1037</v>
      </c>
    </row>
    <row r="24" spans="2:36" s="168" customFormat="1" ht="87.75" customHeight="1">
      <c r="B24" s="165" t="s">
        <v>26</v>
      </c>
      <c r="C24" s="165" t="s">
        <v>27</v>
      </c>
      <c r="D24" s="165" t="s">
        <v>28</v>
      </c>
      <c r="E24" s="165" t="s">
        <v>29</v>
      </c>
      <c r="F24" s="165" t="s">
        <v>30</v>
      </c>
      <c r="G24" s="165" t="s">
        <v>31</v>
      </c>
      <c r="H24" s="165" t="s">
        <v>22</v>
      </c>
      <c r="I24" s="165" t="s">
        <v>32</v>
      </c>
      <c r="J24" s="165" t="s">
        <v>18</v>
      </c>
      <c r="K24" s="165" t="s">
        <v>33</v>
      </c>
      <c r="L24" s="165" t="s">
        <v>21</v>
      </c>
      <c r="M24" s="165" t="s">
        <v>34</v>
      </c>
      <c r="N24" s="165" t="s">
        <v>35</v>
      </c>
      <c r="O24" s="165" t="s">
        <v>36</v>
      </c>
      <c r="P24" s="165" t="s">
        <v>19</v>
      </c>
      <c r="Q24" s="165" t="s">
        <v>37</v>
      </c>
      <c r="R24" s="165" t="s">
        <v>20</v>
      </c>
      <c r="S24" s="166" t="s">
        <v>38</v>
      </c>
      <c r="T24" s="165" t="s">
        <v>1128</v>
      </c>
      <c r="U24" s="165" t="s">
        <v>1129</v>
      </c>
      <c r="V24" s="165" t="s">
        <v>1046</v>
      </c>
      <c r="W24" s="165" t="s">
        <v>1047</v>
      </c>
      <c r="X24" s="167"/>
      <c r="Y24" s="165" t="s">
        <v>1119</v>
      </c>
      <c r="Z24" s="165" t="s">
        <v>1120</v>
      </c>
      <c r="AA24" s="165" t="s">
        <v>1051</v>
      </c>
      <c r="AB24" s="165" t="s">
        <v>1052</v>
      </c>
      <c r="AC24" s="167"/>
      <c r="AD24" s="165" t="s">
        <v>1122</v>
      </c>
      <c r="AE24" s="165" t="s">
        <v>1123</v>
      </c>
      <c r="AF24" s="165" t="s">
        <v>1124</v>
      </c>
      <c r="AG24" s="165" t="s">
        <v>1125</v>
      </c>
      <c r="AH24" s="167"/>
      <c r="AI24" s="165" t="s">
        <v>39</v>
      </c>
      <c r="AJ24" s="165" t="s">
        <v>40</v>
      </c>
    </row>
    <row r="25" spans="2:36">
      <c r="B25" s="169">
        <v>1</v>
      </c>
      <c r="C25" s="169"/>
      <c r="D25" s="170"/>
      <c r="E25" s="171"/>
      <c r="F25" s="171"/>
      <c r="G25" s="169"/>
      <c r="H25" s="169"/>
      <c r="I25" s="169"/>
      <c r="J25" s="169"/>
      <c r="K25" s="169"/>
      <c r="L25" s="169"/>
      <c r="M25" s="169"/>
      <c r="N25" s="169"/>
      <c r="O25" s="169"/>
      <c r="P25" s="169"/>
      <c r="Q25" s="169"/>
      <c r="R25" s="169"/>
      <c r="S25" s="172"/>
      <c r="T25" s="101">
        <v>0</v>
      </c>
      <c r="U25" s="173"/>
      <c r="V25" s="101">
        <v>0</v>
      </c>
      <c r="W25" s="174"/>
      <c r="X25" s="175"/>
      <c r="Y25" s="101">
        <f t="shared" ref="Y25:Y34" si="2">IF(F25="Yes", T25*(1+$T$5), T25)</f>
        <v>0</v>
      </c>
      <c r="Z25" s="176"/>
      <c r="AA25" s="101">
        <v>0</v>
      </c>
      <c r="AB25" s="177"/>
      <c r="AC25" s="178"/>
      <c r="AD25" s="101">
        <f>IF(F25="Yes", Y25*(1+T19), Y25)</f>
        <v>0</v>
      </c>
      <c r="AE25" s="176"/>
      <c r="AF25" s="101">
        <v>0</v>
      </c>
      <c r="AG25" s="177"/>
      <c r="AH25" s="178"/>
      <c r="AI25" s="171"/>
      <c r="AJ25" s="101">
        <v>0</v>
      </c>
    </row>
    <row r="26" spans="2:36">
      <c r="B26" s="169">
        <f t="shared" ref="B26:B34" si="3">B25+1</f>
        <v>2</v>
      </c>
      <c r="C26" s="169"/>
      <c r="D26" s="170"/>
      <c r="E26" s="171"/>
      <c r="F26" s="171"/>
      <c r="G26" s="171"/>
      <c r="H26" s="171"/>
      <c r="I26" s="171"/>
      <c r="J26" s="171"/>
      <c r="K26" s="171"/>
      <c r="L26" s="171"/>
      <c r="M26" s="171"/>
      <c r="N26" s="171"/>
      <c r="O26" s="171"/>
      <c r="P26" s="171"/>
      <c r="Q26" s="171"/>
      <c r="R26" s="171"/>
      <c r="S26" s="172"/>
      <c r="T26" s="101">
        <v>0</v>
      </c>
      <c r="U26" s="171"/>
      <c r="V26" s="101">
        <v>0</v>
      </c>
      <c r="W26" s="174"/>
      <c r="X26" s="175"/>
      <c r="Y26" s="101">
        <f t="shared" si="2"/>
        <v>0</v>
      </c>
      <c r="Z26" s="171"/>
      <c r="AA26" s="101">
        <v>0</v>
      </c>
      <c r="AB26" s="179"/>
      <c r="AC26" s="180"/>
      <c r="AD26" s="101">
        <f>IF(F26="Yes", Y26*(1+#REF!), Y26)</f>
        <v>0</v>
      </c>
      <c r="AE26" s="171"/>
      <c r="AF26" s="101">
        <v>0</v>
      </c>
      <c r="AG26" s="179"/>
      <c r="AH26" s="180"/>
      <c r="AI26" s="171"/>
      <c r="AJ26" s="101">
        <v>0</v>
      </c>
    </row>
    <row r="27" spans="2:36">
      <c r="B27" s="169">
        <f t="shared" si="3"/>
        <v>3</v>
      </c>
      <c r="C27" s="169"/>
      <c r="D27" s="170"/>
      <c r="E27" s="171"/>
      <c r="F27" s="171"/>
      <c r="G27" s="171"/>
      <c r="H27" s="171"/>
      <c r="I27" s="171"/>
      <c r="J27" s="171"/>
      <c r="K27" s="171"/>
      <c r="L27" s="171"/>
      <c r="M27" s="171"/>
      <c r="N27" s="171"/>
      <c r="O27" s="171"/>
      <c r="P27" s="171"/>
      <c r="Q27" s="171"/>
      <c r="R27" s="171"/>
      <c r="S27" s="172"/>
      <c r="T27" s="101">
        <v>0</v>
      </c>
      <c r="U27" s="171"/>
      <c r="V27" s="101">
        <v>0</v>
      </c>
      <c r="W27" s="174"/>
      <c r="X27" s="175"/>
      <c r="Y27" s="101">
        <f t="shared" si="2"/>
        <v>0</v>
      </c>
      <c r="Z27" s="171"/>
      <c r="AA27" s="101">
        <v>0</v>
      </c>
      <c r="AB27" s="179"/>
      <c r="AC27" s="180"/>
      <c r="AD27" s="101">
        <f>IF(F27="Yes", Y27*(1+#REF!), Y27)</f>
        <v>0</v>
      </c>
      <c r="AE27" s="171"/>
      <c r="AF27" s="101">
        <v>0</v>
      </c>
      <c r="AG27" s="179"/>
      <c r="AH27" s="180"/>
      <c r="AI27" s="171"/>
      <c r="AJ27" s="101">
        <v>0</v>
      </c>
    </row>
    <row r="28" spans="2:36">
      <c r="B28" s="169">
        <f t="shared" si="3"/>
        <v>4</v>
      </c>
      <c r="C28" s="169"/>
      <c r="D28" s="170"/>
      <c r="E28" s="171"/>
      <c r="F28" s="171"/>
      <c r="G28" s="171"/>
      <c r="H28" s="171"/>
      <c r="I28" s="171"/>
      <c r="J28" s="171"/>
      <c r="K28" s="171"/>
      <c r="L28" s="171"/>
      <c r="M28" s="171"/>
      <c r="N28" s="171"/>
      <c r="O28" s="171"/>
      <c r="P28" s="171"/>
      <c r="Q28" s="171"/>
      <c r="R28" s="171"/>
      <c r="S28" s="172"/>
      <c r="T28" s="101">
        <v>0</v>
      </c>
      <c r="U28" s="171"/>
      <c r="V28" s="101">
        <v>0</v>
      </c>
      <c r="W28" s="174"/>
      <c r="X28" s="175"/>
      <c r="Y28" s="101">
        <f t="shared" si="2"/>
        <v>0</v>
      </c>
      <c r="Z28" s="171"/>
      <c r="AA28" s="101">
        <v>0</v>
      </c>
      <c r="AB28" s="179"/>
      <c r="AC28" s="180"/>
      <c r="AD28" s="101">
        <f>IF(F28="Yes", Y28*(1+#REF!), Y28)</f>
        <v>0</v>
      </c>
      <c r="AE28" s="171"/>
      <c r="AF28" s="101">
        <v>0</v>
      </c>
      <c r="AG28" s="179"/>
      <c r="AH28" s="180"/>
      <c r="AI28" s="171"/>
      <c r="AJ28" s="101">
        <v>0</v>
      </c>
    </row>
    <row r="29" spans="2:36">
      <c r="B29" s="169">
        <f t="shared" si="3"/>
        <v>5</v>
      </c>
      <c r="C29" s="169"/>
      <c r="D29" s="170"/>
      <c r="E29" s="171"/>
      <c r="F29" s="171"/>
      <c r="G29" s="171"/>
      <c r="H29" s="171"/>
      <c r="I29" s="171"/>
      <c r="J29" s="171"/>
      <c r="K29" s="171"/>
      <c r="L29" s="171"/>
      <c r="M29" s="171"/>
      <c r="N29" s="171"/>
      <c r="O29" s="171"/>
      <c r="P29" s="171"/>
      <c r="Q29" s="171"/>
      <c r="R29" s="171"/>
      <c r="S29" s="172"/>
      <c r="T29" s="101">
        <v>0</v>
      </c>
      <c r="U29" s="171"/>
      <c r="V29" s="101">
        <v>0</v>
      </c>
      <c r="W29" s="174"/>
      <c r="X29" s="175"/>
      <c r="Y29" s="101">
        <f t="shared" si="2"/>
        <v>0</v>
      </c>
      <c r="Z29" s="171"/>
      <c r="AA29" s="101">
        <v>0</v>
      </c>
      <c r="AB29" s="179"/>
      <c r="AC29" s="180"/>
      <c r="AD29" s="101">
        <f>IF(F29="Yes", Y29*(1+#REF!), Y29)</f>
        <v>0</v>
      </c>
      <c r="AE29" s="171"/>
      <c r="AF29" s="101">
        <v>0</v>
      </c>
      <c r="AG29" s="179"/>
      <c r="AH29" s="180"/>
      <c r="AI29" s="171"/>
      <c r="AJ29" s="101">
        <v>0</v>
      </c>
    </row>
    <row r="30" spans="2:36">
      <c r="B30" s="169">
        <f t="shared" si="3"/>
        <v>6</v>
      </c>
      <c r="C30" s="169"/>
      <c r="D30" s="170"/>
      <c r="E30" s="171"/>
      <c r="F30" s="171"/>
      <c r="G30" s="171"/>
      <c r="H30" s="171"/>
      <c r="I30" s="171"/>
      <c r="J30" s="171"/>
      <c r="K30" s="171"/>
      <c r="L30" s="171"/>
      <c r="M30" s="171"/>
      <c r="N30" s="171"/>
      <c r="O30" s="171"/>
      <c r="P30" s="171"/>
      <c r="Q30" s="171"/>
      <c r="R30" s="171"/>
      <c r="S30" s="172"/>
      <c r="T30" s="101">
        <v>0</v>
      </c>
      <c r="U30" s="171"/>
      <c r="V30" s="101">
        <v>0</v>
      </c>
      <c r="W30" s="174"/>
      <c r="X30" s="175"/>
      <c r="Y30" s="101">
        <f t="shared" si="2"/>
        <v>0</v>
      </c>
      <c r="Z30" s="171"/>
      <c r="AA30" s="101">
        <v>0</v>
      </c>
      <c r="AB30" s="179"/>
      <c r="AC30" s="180"/>
      <c r="AD30" s="101">
        <f>IF(F30="Yes", Y30*(1+#REF!), Y30)</f>
        <v>0</v>
      </c>
      <c r="AE30" s="171"/>
      <c r="AF30" s="101">
        <v>0</v>
      </c>
      <c r="AG30" s="179"/>
      <c r="AH30" s="180"/>
      <c r="AI30" s="171"/>
      <c r="AJ30" s="101">
        <v>0</v>
      </c>
    </row>
    <row r="31" spans="2:36">
      <c r="B31" s="169">
        <f t="shared" si="3"/>
        <v>7</v>
      </c>
      <c r="C31" s="169"/>
      <c r="D31" s="170"/>
      <c r="E31" s="171"/>
      <c r="F31" s="171"/>
      <c r="G31" s="171"/>
      <c r="H31" s="171"/>
      <c r="I31" s="171"/>
      <c r="J31" s="171"/>
      <c r="K31" s="171"/>
      <c r="L31" s="171"/>
      <c r="M31" s="171"/>
      <c r="N31" s="171"/>
      <c r="O31" s="171"/>
      <c r="P31" s="171"/>
      <c r="Q31" s="171"/>
      <c r="R31" s="171"/>
      <c r="S31" s="172"/>
      <c r="T31" s="101">
        <v>0</v>
      </c>
      <c r="U31" s="171"/>
      <c r="V31" s="101">
        <v>0</v>
      </c>
      <c r="W31" s="174"/>
      <c r="X31" s="175"/>
      <c r="Y31" s="101">
        <f t="shared" si="2"/>
        <v>0</v>
      </c>
      <c r="Z31" s="171"/>
      <c r="AA31" s="101">
        <v>0</v>
      </c>
      <c r="AB31" s="179"/>
      <c r="AC31" s="180"/>
      <c r="AD31" s="101">
        <f>IF(F31="Yes", Y31*(1+#REF!), Y31)</f>
        <v>0</v>
      </c>
      <c r="AE31" s="171"/>
      <c r="AF31" s="101">
        <v>0</v>
      </c>
      <c r="AG31" s="179"/>
      <c r="AH31" s="180"/>
      <c r="AI31" s="171"/>
      <c r="AJ31" s="101">
        <v>0</v>
      </c>
    </row>
    <row r="32" spans="2:36">
      <c r="B32" s="169">
        <f t="shared" si="3"/>
        <v>8</v>
      </c>
      <c r="C32" s="169"/>
      <c r="D32" s="170"/>
      <c r="E32" s="171"/>
      <c r="F32" s="171"/>
      <c r="G32" s="171"/>
      <c r="H32" s="171"/>
      <c r="I32" s="171"/>
      <c r="J32" s="171"/>
      <c r="K32" s="171"/>
      <c r="L32" s="171"/>
      <c r="M32" s="171"/>
      <c r="N32" s="171"/>
      <c r="O32" s="171"/>
      <c r="P32" s="171"/>
      <c r="Q32" s="171"/>
      <c r="R32" s="171"/>
      <c r="S32" s="172"/>
      <c r="T32" s="101">
        <v>0</v>
      </c>
      <c r="U32" s="171"/>
      <c r="V32" s="101">
        <v>0</v>
      </c>
      <c r="W32" s="174"/>
      <c r="X32" s="175"/>
      <c r="Y32" s="101">
        <f t="shared" si="2"/>
        <v>0</v>
      </c>
      <c r="Z32" s="171"/>
      <c r="AA32" s="101">
        <v>0</v>
      </c>
      <c r="AB32" s="179"/>
      <c r="AC32" s="180"/>
      <c r="AD32" s="101">
        <f>IF(F32="Yes", Y32*(1+#REF!), Y32)</f>
        <v>0</v>
      </c>
      <c r="AE32" s="171"/>
      <c r="AF32" s="101">
        <v>0</v>
      </c>
      <c r="AG32" s="179"/>
      <c r="AH32" s="180"/>
      <c r="AI32" s="171"/>
      <c r="AJ32" s="101">
        <v>0</v>
      </c>
    </row>
    <row r="33" spans="2:36">
      <c r="B33" s="169">
        <f t="shared" si="3"/>
        <v>9</v>
      </c>
      <c r="C33" s="169"/>
      <c r="D33" s="170"/>
      <c r="E33" s="171"/>
      <c r="F33" s="171"/>
      <c r="G33" s="171"/>
      <c r="H33" s="171"/>
      <c r="I33" s="171"/>
      <c r="J33" s="171"/>
      <c r="K33" s="171"/>
      <c r="L33" s="171"/>
      <c r="M33" s="171"/>
      <c r="N33" s="171"/>
      <c r="O33" s="171"/>
      <c r="P33" s="171"/>
      <c r="Q33" s="171"/>
      <c r="R33" s="171"/>
      <c r="S33" s="172"/>
      <c r="T33" s="101">
        <v>0</v>
      </c>
      <c r="U33" s="171"/>
      <c r="V33" s="101">
        <v>0</v>
      </c>
      <c r="W33" s="174"/>
      <c r="X33" s="175"/>
      <c r="Y33" s="101">
        <f t="shared" si="2"/>
        <v>0</v>
      </c>
      <c r="Z33" s="171"/>
      <c r="AA33" s="101">
        <v>0</v>
      </c>
      <c r="AB33" s="179"/>
      <c r="AC33" s="180"/>
      <c r="AD33" s="101">
        <f>IF(F33="Yes", Y33*(1+#REF!), Y33)</f>
        <v>0</v>
      </c>
      <c r="AE33" s="171"/>
      <c r="AF33" s="101">
        <v>0</v>
      </c>
      <c r="AG33" s="179"/>
      <c r="AH33" s="180"/>
      <c r="AI33" s="171"/>
      <c r="AJ33" s="101">
        <v>0</v>
      </c>
    </row>
    <row r="34" spans="2:36">
      <c r="B34" s="169">
        <f t="shared" si="3"/>
        <v>10</v>
      </c>
      <c r="C34" s="169"/>
      <c r="D34" s="170"/>
      <c r="E34" s="171"/>
      <c r="F34" s="171"/>
      <c r="G34" s="171"/>
      <c r="H34" s="171"/>
      <c r="I34" s="171"/>
      <c r="J34" s="171"/>
      <c r="K34" s="171"/>
      <c r="L34" s="171"/>
      <c r="M34" s="171"/>
      <c r="N34" s="171"/>
      <c r="O34" s="171"/>
      <c r="P34" s="171"/>
      <c r="Q34" s="171"/>
      <c r="R34" s="171"/>
      <c r="S34" s="172"/>
      <c r="T34" s="101">
        <v>0</v>
      </c>
      <c r="U34" s="171"/>
      <c r="V34" s="101">
        <v>0</v>
      </c>
      <c r="W34" s="174"/>
      <c r="X34" s="175"/>
      <c r="Y34" s="101">
        <f t="shared" si="2"/>
        <v>0</v>
      </c>
      <c r="Z34" s="171"/>
      <c r="AA34" s="101">
        <v>0</v>
      </c>
      <c r="AB34" s="179"/>
      <c r="AC34" s="180"/>
      <c r="AD34" s="101">
        <f>IF(F34="Yes", Y34*(1+#REF!), Y34)</f>
        <v>0</v>
      </c>
      <c r="AE34" s="171"/>
      <c r="AF34" s="101">
        <v>0</v>
      </c>
      <c r="AG34" s="179"/>
      <c r="AH34" s="180"/>
      <c r="AI34" s="171"/>
      <c r="AJ34" s="101">
        <v>0</v>
      </c>
    </row>
    <row r="35" spans="2:36" ht="15.75">
      <c r="B35" s="448" t="s">
        <v>1038</v>
      </c>
      <c r="C35" s="446"/>
      <c r="D35" s="168"/>
      <c r="S35" s="168"/>
      <c r="T35" s="96"/>
      <c r="V35" s="96"/>
      <c r="W35" s="220"/>
      <c r="X35" s="220"/>
      <c r="Y35" s="96"/>
      <c r="AA35" s="96"/>
      <c r="AB35" s="447"/>
      <c r="AC35" s="447"/>
      <c r="AD35" s="96"/>
      <c r="AF35" s="96"/>
      <c r="AG35" s="447"/>
      <c r="AH35" s="447"/>
      <c r="AJ35" s="96"/>
    </row>
    <row r="36" spans="2:36" ht="77.25" customHeight="1">
      <c r="B36" s="165" t="s">
        <v>26</v>
      </c>
      <c r="C36" s="165" t="s">
        <v>41</v>
      </c>
      <c r="D36" s="165" t="s">
        <v>28</v>
      </c>
      <c r="E36" s="165" t="s">
        <v>29</v>
      </c>
      <c r="F36" s="165" t="s">
        <v>30</v>
      </c>
      <c r="G36" s="165" t="str">
        <f>G11</f>
        <v>Account Code</v>
      </c>
      <c r="H36" s="165" t="str">
        <f t="shared" ref="H36:R36" si="4">H11</f>
        <v>Account Title</v>
      </c>
      <c r="I36" s="165" t="str">
        <f t="shared" si="4"/>
        <v>Fund Code</v>
      </c>
      <c r="J36" s="165" t="str">
        <f t="shared" si="4"/>
        <v>Fund Title</v>
      </c>
      <c r="K36" s="165" t="str">
        <f t="shared" si="4"/>
        <v>Authority  Code</v>
      </c>
      <c r="L36" s="165" t="str">
        <f t="shared" si="4"/>
        <v>Authority Title</v>
      </c>
      <c r="M36" s="165" t="str">
        <f t="shared" si="4"/>
        <v>Department  Code</v>
      </c>
      <c r="N36" s="165" t="str">
        <f t="shared" si="4"/>
        <v>Department Title</v>
      </c>
      <c r="O36" s="165" t="str">
        <f t="shared" si="4"/>
        <v xml:space="preserve">Project Code </v>
      </c>
      <c r="P36" s="165" t="str">
        <f t="shared" si="4"/>
        <v>Project Title</v>
      </c>
      <c r="Q36" s="165" t="str">
        <f t="shared" si="4"/>
        <v xml:space="preserve">Activity Code </v>
      </c>
      <c r="R36" s="165" t="str">
        <f t="shared" si="4"/>
        <v>Activity Title</v>
      </c>
      <c r="S36" s="166" t="s">
        <v>38</v>
      </c>
      <c r="T36" s="165" t="s">
        <v>1128</v>
      </c>
      <c r="U36" s="165" t="s">
        <v>1129</v>
      </c>
      <c r="V36" s="165" t="s">
        <v>1046</v>
      </c>
      <c r="W36" s="165" t="s">
        <v>1047</v>
      </c>
      <c r="X36" s="167"/>
      <c r="Y36" s="165" t="s">
        <v>1119</v>
      </c>
      <c r="Z36" s="165" t="s">
        <v>1120</v>
      </c>
      <c r="AA36" s="165" t="s">
        <v>1051</v>
      </c>
      <c r="AB36" s="165" t="s">
        <v>1052</v>
      </c>
      <c r="AC36" s="167"/>
      <c r="AD36" s="165" t="s">
        <v>1122</v>
      </c>
      <c r="AE36" s="165" t="s">
        <v>1123</v>
      </c>
      <c r="AF36" s="165" t="s">
        <v>1124</v>
      </c>
      <c r="AG36" s="165" t="s">
        <v>1125</v>
      </c>
      <c r="AH36" s="167"/>
      <c r="AI36" s="165" t="s">
        <v>39</v>
      </c>
      <c r="AJ36" s="165" t="s">
        <v>40</v>
      </c>
    </row>
    <row r="37" spans="2:36">
      <c r="B37" s="169">
        <f>B21+1</f>
        <v>11</v>
      </c>
      <c r="C37" s="169"/>
      <c r="D37" s="170"/>
      <c r="E37" s="171"/>
      <c r="F37" s="171"/>
      <c r="G37" s="171"/>
      <c r="H37" s="171"/>
      <c r="I37" s="171"/>
      <c r="J37" s="171"/>
      <c r="K37" s="171"/>
      <c r="L37" s="171"/>
      <c r="M37" s="171"/>
      <c r="N37" s="171"/>
      <c r="O37" s="171"/>
      <c r="P37" s="171"/>
      <c r="Q37" s="171"/>
      <c r="R37" s="171"/>
      <c r="S37" s="172"/>
      <c r="T37" s="101">
        <v>0</v>
      </c>
      <c r="U37" s="171"/>
      <c r="V37" s="101">
        <v>0</v>
      </c>
      <c r="W37" s="174"/>
      <c r="X37" s="175"/>
      <c r="Y37" s="101">
        <f t="shared" ref="Y37:Y46" si="5">IF(F37="Yes", T37*(1+$T$5), T37)</f>
        <v>0</v>
      </c>
      <c r="Z37" s="171"/>
      <c r="AA37" s="101">
        <v>0</v>
      </c>
      <c r="AB37" s="179"/>
      <c r="AC37" s="180"/>
      <c r="AD37" s="101">
        <f>IF(F37="Yes", Y37*(1+#REF!), Y37)</f>
        <v>0</v>
      </c>
      <c r="AE37" s="171"/>
      <c r="AF37" s="101">
        <v>0</v>
      </c>
      <c r="AG37" s="179"/>
      <c r="AH37" s="180"/>
      <c r="AI37" s="171"/>
      <c r="AJ37" s="101">
        <v>0</v>
      </c>
    </row>
    <row r="38" spans="2:36">
      <c r="B38" s="169">
        <f t="shared" ref="B38:B46" si="6">B37+1</f>
        <v>12</v>
      </c>
      <c r="C38" s="169"/>
      <c r="D38" s="170"/>
      <c r="E38" s="171"/>
      <c r="F38" s="171"/>
      <c r="G38" s="171"/>
      <c r="H38" s="171"/>
      <c r="I38" s="171"/>
      <c r="J38" s="171"/>
      <c r="K38" s="171"/>
      <c r="L38" s="171"/>
      <c r="M38" s="171"/>
      <c r="N38" s="171"/>
      <c r="O38" s="171"/>
      <c r="P38" s="171"/>
      <c r="Q38" s="171"/>
      <c r="R38" s="171"/>
      <c r="S38" s="172"/>
      <c r="T38" s="101">
        <v>0</v>
      </c>
      <c r="U38" s="171"/>
      <c r="V38" s="101">
        <v>0</v>
      </c>
      <c r="W38" s="174"/>
      <c r="X38" s="175"/>
      <c r="Y38" s="101">
        <f t="shared" si="5"/>
        <v>0</v>
      </c>
      <c r="Z38" s="171"/>
      <c r="AA38" s="101">
        <v>0</v>
      </c>
      <c r="AB38" s="179"/>
      <c r="AC38" s="180"/>
      <c r="AD38" s="101">
        <f>IF(F38="Yes", Y38*(1+#REF!), Y38)</f>
        <v>0</v>
      </c>
      <c r="AE38" s="171"/>
      <c r="AF38" s="101">
        <v>0</v>
      </c>
      <c r="AG38" s="179"/>
      <c r="AH38" s="180"/>
      <c r="AI38" s="171"/>
      <c r="AJ38" s="101">
        <v>0</v>
      </c>
    </row>
    <row r="39" spans="2:36">
      <c r="B39" s="169">
        <f t="shared" si="6"/>
        <v>13</v>
      </c>
      <c r="C39" s="169"/>
      <c r="D39" s="170"/>
      <c r="E39" s="171"/>
      <c r="F39" s="171"/>
      <c r="G39" s="171"/>
      <c r="H39" s="171"/>
      <c r="I39" s="171"/>
      <c r="J39" s="171"/>
      <c r="K39" s="171"/>
      <c r="L39" s="171"/>
      <c r="M39" s="171"/>
      <c r="N39" s="171"/>
      <c r="O39" s="171"/>
      <c r="P39" s="171"/>
      <c r="Q39" s="171"/>
      <c r="R39" s="171"/>
      <c r="S39" s="172"/>
      <c r="T39" s="101">
        <v>0</v>
      </c>
      <c r="U39" s="171"/>
      <c r="V39" s="101">
        <v>0</v>
      </c>
      <c r="W39" s="174"/>
      <c r="X39" s="175"/>
      <c r="Y39" s="101">
        <f t="shared" si="5"/>
        <v>0</v>
      </c>
      <c r="Z39" s="171"/>
      <c r="AA39" s="101">
        <v>0</v>
      </c>
      <c r="AB39" s="179"/>
      <c r="AC39" s="180"/>
      <c r="AD39" s="101">
        <f>IF(F39="Yes", Y39*(1+#REF!), Y39)</f>
        <v>0</v>
      </c>
      <c r="AE39" s="171"/>
      <c r="AF39" s="101">
        <v>0</v>
      </c>
      <c r="AG39" s="179"/>
      <c r="AH39" s="180"/>
      <c r="AI39" s="171"/>
      <c r="AJ39" s="101">
        <v>0</v>
      </c>
    </row>
    <row r="40" spans="2:36">
      <c r="B40" s="169">
        <f t="shared" si="6"/>
        <v>14</v>
      </c>
      <c r="C40" s="169"/>
      <c r="D40" s="170"/>
      <c r="E40" s="171"/>
      <c r="F40" s="171"/>
      <c r="G40" s="171"/>
      <c r="H40" s="171"/>
      <c r="I40" s="171"/>
      <c r="J40" s="171"/>
      <c r="K40" s="171"/>
      <c r="L40" s="171"/>
      <c r="M40" s="171"/>
      <c r="N40" s="171"/>
      <c r="O40" s="171"/>
      <c r="P40" s="171"/>
      <c r="Q40" s="171"/>
      <c r="R40" s="171"/>
      <c r="S40" s="172"/>
      <c r="T40" s="101">
        <v>0</v>
      </c>
      <c r="U40" s="171"/>
      <c r="V40" s="101">
        <v>0</v>
      </c>
      <c r="W40" s="174"/>
      <c r="X40" s="175"/>
      <c r="Y40" s="101">
        <f t="shared" si="5"/>
        <v>0</v>
      </c>
      <c r="Z40" s="171"/>
      <c r="AA40" s="101">
        <v>0</v>
      </c>
      <c r="AB40" s="179"/>
      <c r="AC40" s="180"/>
      <c r="AD40" s="101">
        <f>IF(F40="Yes", Y40*(1+#REF!), Y40)</f>
        <v>0</v>
      </c>
      <c r="AE40" s="171"/>
      <c r="AF40" s="101">
        <v>0</v>
      </c>
      <c r="AG40" s="179"/>
      <c r="AH40" s="180"/>
      <c r="AI40" s="171"/>
      <c r="AJ40" s="101">
        <v>0</v>
      </c>
    </row>
    <row r="41" spans="2:36">
      <c r="B41" s="169">
        <f t="shared" si="6"/>
        <v>15</v>
      </c>
      <c r="C41" s="169"/>
      <c r="D41" s="170"/>
      <c r="E41" s="171"/>
      <c r="F41" s="171"/>
      <c r="G41" s="171"/>
      <c r="H41" s="171"/>
      <c r="I41" s="171"/>
      <c r="J41" s="171"/>
      <c r="K41" s="171"/>
      <c r="L41" s="171"/>
      <c r="M41" s="171"/>
      <c r="N41" s="171"/>
      <c r="O41" s="171"/>
      <c r="P41" s="171"/>
      <c r="Q41" s="171"/>
      <c r="R41" s="171"/>
      <c r="S41" s="172"/>
      <c r="T41" s="101">
        <v>0</v>
      </c>
      <c r="U41" s="171"/>
      <c r="V41" s="101">
        <v>0</v>
      </c>
      <c r="W41" s="174"/>
      <c r="X41" s="175"/>
      <c r="Y41" s="101">
        <f t="shared" si="5"/>
        <v>0</v>
      </c>
      <c r="Z41" s="171"/>
      <c r="AA41" s="101">
        <v>0</v>
      </c>
      <c r="AB41" s="179"/>
      <c r="AC41" s="180"/>
      <c r="AD41" s="101">
        <f>IF(F41="Yes", Y41*(1+#REF!), Y41)</f>
        <v>0</v>
      </c>
      <c r="AE41" s="171"/>
      <c r="AF41" s="101">
        <v>0</v>
      </c>
      <c r="AG41" s="179"/>
      <c r="AH41" s="180"/>
      <c r="AI41" s="171"/>
      <c r="AJ41" s="101">
        <v>0</v>
      </c>
    </row>
    <row r="42" spans="2:36">
      <c r="B42" s="169">
        <f t="shared" si="6"/>
        <v>16</v>
      </c>
      <c r="C42" s="169"/>
      <c r="D42" s="170"/>
      <c r="E42" s="171"/>
      <c r="F42" s="171"/>
      <c r="G42" s="171"/>
      <c r="H42" s="171"/>
      <c r="I42" s="171"/>
      <c r="J42" s="171"/>
      <c r="K42" s="171"/>
      <c r="L42" s="171"/>
      <c r="M42" s="171"/>
      <c r="N42" s="171"/>
      <c r="O42" s="171"/>
      <c r="P42" s="171"/>
      <c r="Q42" s="171"/>
      <c r="R42" s="171"/>
      <c r="S42" s="172"/>
      <c r="T42" s="101">
        <v>0</v>
      </c>
      <c r="U42" s="171"/>
      <c r="V42" s="101">
        <v>0</v>
      </c>
      <c r="W42" s="174"/>
      <c r="X42" s="175"/>
      <c r="Y42" s="101">
        <f t="shared" si="5"/>
        <v>0</v>
      </c>
      <c r="Z42" s="171"/>
      <c r="AA42" s="101">
        <v>0</v>
      </c>
      <c r="AB42" s="179"/>
      <c r="AC42" s="180"/>
      <c r="AD42" s="101">
        <f>IF(F42="Yes", Y42*(1+#REF!), Y42)</f>
        <v>0</v>
      </c>
      <c r="AE42" s="171"/>
      <c r="AF42" s="101">
        <v>0</v>
      </c>
      <c r="AG42" s="179"/>
      <c r="AH42" s="180"/>
      <c r="AI42" s="171"/>
      <c r="AJ42" s="101">
        <v>0</v>
      </c>
    </row>
    <row r="43" spans="2:36">
      <c r="B43" s="169">
        <f t="shared" si="6"/>
        <v>17</v>
      </c>
      <c r="C43" s="169"/>
      <c r="D43" s="170"/>
      <c r="E43" s="171"/>
      <c r="F43" s="171"/>
      <c r="G43" s="171"/>
      <c r="H43" s="171"/>
      <c r="I43" s="171"/>
      <c r="J43" s="171"/>
      <c r="K43" s="171"/>
      <c r="L43" s="171"/>
      <c r="M43" s="171"/>
      <c r="N43" s="171"/>
      <c r="O43" s="171"/>
      <c r="P43" s="171"/>
      <c r="Q43" s="171"/>
      <c r="R43" s="171"/>
      <c r="S43" s="172"/>
      <c r="T43" s="101">
        <v>0</v>
      </c>
      <c r="U43" s="171"/>
      <c r="V43" s="101">
        <v>0</v>
      </c>
      <c r="W43" s="174"/>
      <c r="X43" s="175"/>
      <c r="Y43" s="101">
        <f t="shared" si="5"/>
        <v>0</v>
      </c>
      <c r="Z43" s="171"/>
      <c r="AA43" s="101">
        <v>0</v>
      </c>
      <c r="AB43" s="179"/>
      <c r="AC43" s="180"/>
      <c r="AD43" s="101">
        <f>IF(F43="Yes", Y43*(1+#REF!), Y43)</f>
        <v>0</v>
      </c>
      <c r="AE43" s="171"/>
      <c r="AF43" s="101">
        <v>0</v>
      </c>
      <c r="AG43" s="179"/>
      <c r="AH43" s="180"/>
      <c r="AI43" s="171"/>
      <c r="AJ43" s="101">
        <v>0</v>
      </c>
    </row>
    <row r="44" spans="2:36">
      <c r="B44" s="169">
        <f t="shared" si="6"/>
        <v>18</v>
      </c>
      <c r="C44" s="169"/>
      <c r="D44" s="171"/>
      <c r="E44" s="171"/>
      <c r="F44" s="171"/>
      <c r="G44" s="171"/>
      <c r="H44" s="171"/>
      <c r="I44" s="171"/>
      <c r="J44" s="171"/>
      <c r="K44" s="171"/>
      <c r="L44" s="171"/>
      <c r="M44" s="171"/>
      <c r="N44" s="171"/>
      <c r="O44" s="171"/>
      <c r="P44" s="171"/>
      <c r="Q44" s="171"/>
      <c r="R44" s="171"/>
      <c r="S44" s="181"/>
      <c r="T44" s="101">
        <v>0</v>
      </c>
      <c r="U44" s="171"/>
      <c r="V44" s="101">
        <v>0</v>
      </c>
      <c r="W44" s="174"/>
      <c r="X44" s="175"/>
      <c r="Y44" s="101">
        <f t="shared" si="5"/>
        <v>0</v>
      </c>
      <c r="Z44" s="171"/>
      <c r="AA44" s="101">
        <v>0</v>
      </c>
      <c r="AB44" s="171"/>
      <c r="AC44" s="182"/>
      <c r="AD44" s="101">
        <f>IF(F44="Yes", Y44*(1+#REF!), Y44)</f>
        <v>0</v>
      </c>
      <c r="AE44" s="171"/>
      <c r="AF44" s="101">
        <v>0</v>
      </c>
      <c r="AG44" s="171"/>
      <c r="AH44" s="182"/>
      <c r="AI44" s="171"/>
      <c r="AJ44" s="101">
        <v>0</v>
      </c>
    </row>
    <row r="45" spans="2:36">
      <c r="B45" s="169">
        <f t="shared" si="6"/>
        <v>19</v>
      </c>
      <c r="C45" s="169"/>
      <c r="D45" s="171"/>
      <c r="E45" s="171"/>
      <c r="F45" s="171"/>
      <c r="G45" s="171"/>
      <c r="H45" s="171"/>
      <c r="I45" s="171"/>
      <c r="J45" s="171"/>
      <c r="K45" s="171"/>
      <c r="L45" s="171"/>
      <c r="M45" s="171"/>
      <c r="N45" s="171"/>
      <c r="O45" s="171"/>
      <c r="P45" s="171"/>
      <c r="Q45" s="171"/>
      <c r="R45" s="171"/>
      <c r="S45" s="181"/>
      <c r="T45" s="101">
        <v>0</v>
      </c>
      <c r="U45" s="171"/>
      <c r="V45" s="101">
        <v>0</v>
      </c>
      <c r="W45" s="174"/>
      <c r="X45" s="175"/>
      <c r="Y45" s="101">
        <f t="shared" si="5"/>
        <v>0</v>
      </c>
      <c r="Z45" s="171"/>
      <c r="AA45" s="101">
        <v>0</v>
      </c>
      <c r="AB45" s="171"/>
      <c r="AC45" s="182"/>
      <c r="AD45" s="101">
        <f>IF(F45="Yes", Y45*(1+#REF!), Y45)</f>
        <v>0</v>
      </c>
      <c r="AE45" s="171"/>
      <c r="AF45" s="101">
        <v>0</v>
      </c>
      <c r="AG45" s="171"/>
      <c r="AH45" s="182"/>
      <c r="AI45" s="171"/>
      <c r="AJ45" s="101">
        <v>0</v>
      </c>
    </row>
    <row r="46" spans="2:36">
      <c r="B46" s="169">
        <f t="shared" si="6"/>
        <v>20</v>
      </c>
      <c r="C46" s="169"/>
      <c r="D46" s="171"/>
      <c r="E46" s="171"/>
      <c r="F46" s="171"/>
      <c r="G46" s="171"/>
      <c r="H46" s="171"/>
      <c r="I46" s="171"/>
      <c r="J46" s="171"/>
      <c r="K46" s="171"/>
      <c r="L46" s="171"/>
      <c r="M46" s="171"/>
      <c r="N46" s="171"/>
      <c r="O46" s="171"/>
      <c r="P46" s="171"/>
      <c r="Q46" s="171"/>
      <c r="R46" s="171"/>
      <c r="S46" s="181"/>
      <c r="T46" s="101">
        <v>0</v>
      </c>
      <c r="U46" s="171"/>
      <c r="V46" s="101">
        <v>0</v>
      </c>
      <c r="W46" s="174"/>
      <c r="X46" s="175"/>
      <c r="Y46" s="101">
        <f t="shared" si="5"/>
        <v>0</v>
      </c>
      <c r="Z46" s="171"/>
      <c r="AA46" s="101">
        <v>0</v>
      </c>
      <c r="AB46" s="171"/>
      <c r="AC46" s="182"/>
      <c r="AD46" s="101">
        <f>IF(F46="Yes", Y46*(1+#REF!), Y46)</f>
        <v>0</v>
      </c>
      <c r="AE46" s="171"/>
      <c r="AF46" s="101">
        <v>0</v>
      </c>
      <c r="AG46" s="171"/>
      <c r="AH46" s="182"/>
      <c r="AI46" s="171"/>
      <c r="AJ46" s="101">
        <v>0</v>
      </c>
    </row>
    <row r="49" spans="2:5" ht="15">
      <c r="C49" s="183" t="s">
        <v>42</v>
      </c>
      <c r="D49" s="184" t="s">
        <v>43</v>
      </c>
      <c r="E49" s="150" t="s">
        <v>44</v>
      </c>
    </row>
    <row r="50" spans="2:5">
      <c r="D50" s="184" t="s">
        <v>45</v>
      </c>
      <c r="E50" s="150" t="s">
        <v>46</v>
      </c>
    </row>
    <row r="51" spans="2:5">
      <c r="D51" s="184" t="s">
        <v>47</v>
      </c>
      <c r="E51" s="150" t="s">
        <v>48</v>
      </c>
    </row>
    <row r="52" spans="2:5">
      <c r="D52" s="184" t="s">
        <v>49</v>
      </c>
      <c r="E52" s="150" t="s">
        <v>50</v>
      </c>
    </row>
    <row r="53" spans="2:5" ht="15">
      <c r="B53" s="183" t="s">
        <v>51</v>
      </c>
    </row>
    <row r="54" spans="2:5" ht="15">
      <c r="B54" s="149" t="s">
        <v>1126</v>
      </c>
    </row>
    <row r="55" spans="2:5" ht="15">
      <c r="B55" s="149" t="s">
        <v>1127</v>
      </c>
    </row>
  </sheetData>
  <mergeCells count="1">
    <mergeCell ref="B8:V8"/>
  </mergeCells>
  <dataValidations count="3">
    <dataValidation type="list" allowBlank="1" showInputMessage="1" showErrorMessage="1" prompt="Yes for Auto CPI Increase as per Code" sqref="F37:F46 F12:F22 F25:F35" xr:uid="{F4CEACAC-60F4-4F60-833C-B4EEC18A8EBB}">
      <formula1>Auto_CPI_Adjust_Yes_No</formula1>
    </dataValidation>
    <dataValidation type="list" allowBlank="1" showInputMessage="1" showErrorMessage="1" sqref="C37:C46" xr:uid="{9E957D9B-D743-49A6-A23A-87208CBA2FFB}">
      <formula1>$D$49</formula1>
    </dataValidation>
    <dataValidation type="list" allowBlank="1" showInputMessage="1" showErrorMessage="1" sqref="C12:C21 C25:C34" xr:uid="{0DAFA254-E33A-434B-8820-BAB957B8410B}">
      <formula1>$D$50:$D$51</formula1>
    </dataValidation>
  </dataValidations>
  <hyperlinks>
    <hyperlink ref="G10" r:id="rId1" xr:uid="{6B53D77D-5439-459B-9A14-9B6889CC6776}"/>
  </hyperlinks>
  <pageMargins left="0.7" right="0.7" top="0.75" bottom="0.75" header="0.3" footer="0.3"/>
  <pageSetup scale="20" orientation="portrait" horizontalDpi="1200" verticalDpi="1200"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2:S182"/>
  <sheetViews>
    <sheetView workbookViewId="0"/>
  </sheetViews>
  <sheetFormatPr defaultColWidth="9.140625" defaultRowHeight="14.25"/>
  <cols>
    <col min="1" max="1" width="9.140625" style="1"/>
    <col min="2" max="2" width="7.42578125" style="1" customWidth="1"/>
    <col min="3" max="3" width="36.42578125" style="1" customWidth="1"/>
    <col min="4" max="4" width="23" style="1" customWidth="1"/>
    <col min="5" max="5" width="17.42578125" style="1" customWidth="1"/>
    <col min="6" max="6" width="11" style="1" customWidth="1"/>
    <col min="7" max="7" width="14.5703125" style="1" customWidth="1"/>
    <col min="8" max="8" width="7" style="1" customWidth="1"/>
    <col min="9" max="9" width="32.85546875" style="1" customWidth="1"/>
    <col min="10" max="10" width="17" style="1" customWidth="1"/>
    <col min="11" max="11" width="14.5703125" style="1" customWidth="1"/>
    <col min="12" max="12" width="18.42578125" style="1" customWidth="1"/>
    <col min="13" max="13" width="10.85546875" style="2" customWidth="1"/>
    <col min="14" max="16384" width="9.140625" style="1"/>
  </cols>
  <sheetData>
    <row r="2" spans="2:13" s="118" customFormat="1" ht="33.75">
      <c r="B2" s="121" t="s">
        <v>617</v>
      </c>
      <c r="C2" s="120"/>
      <c r="D2" s="120"/>
      <c r="E2" s="120"/>
      <c r="G2" s="120"/>
      <c r="H2" s="119" t="s">
        <v>52</v>
      </c>
      <c r="K2" s="114"/>
      <c r="L2" s="114"/>
      <c r="M2" s="114"/>
    </row>
    <row r="3" spans="2:13" ht="20.25">
      <c r="B3" s="117" t="s">
        <v>53</v>
      </c>
      <c r="D3" s="116"/>
      <c r="E3" s="115"/>
      <c r="F3" s="115"/>
      <c r="G3" s="115"/>
      <c r="H3" s="115"/>
      <c r="I3" s="115"/>
      <c r="J3" s="115"/>
      <c r="K3" s="114"/>
      <c r="L3" s="114"/>
      <c r="M3" s="114"/>
    </row>
    <row r="4" spans="2:13" ht="15">
      <c r="B4" s="113"/>
      <c r="C4" s="113"/>
      <c r="D4" s="113"/>
      <c r="E4" s="113"/>
      <c r="F4" s="113"/>
      <c r="G4" s="113"/>
      <c r="H4" s="113"/>
      <c r="I4" s="113"/>
      <c r="J4" s="113"/>
      <c r="K4" s="113"/>
      <c r="L4" s="113"/>
      <c r="M4" s="112"/>
    </row>
    <row r="5" spans="2:13" ht="15">
      <c r="B5" s="42" t="s">
        <v>54</v>
      </c>
      <c r="D5" s="610" t="s">
        <v>55</v>
      </c>
      <c r="E5" s="610"/>
      <c r="H5" s="611" t="s">
        <v>56</v>
      </c>
      <c r="I5" s="612"/>
      <c r="L5" s="613" t="s">
        <v>57</v>
      </c>
      <c r="M5" s="613"/>
    </row>
    <row r="6" spans="2:13" ht="15">
      <c r="H6" s="611" t="s">
        <v>58</v>
      </c>
      <c r="I6" s="612"/>
      <c r="J6" s="614"/>
      <c r="K6" s="614"/>
      <c r="L6" s="613" t="s">
        <v>59</v>
      </c>
      <c r="M6" s="613"/>
    </row>
    <row r="7" spans="2:13" ht="15" customHeight="1">
      <c r="D7" s="111" t="s">
        <v>60</v>
      </c>
      <c r="E7" s="620" t="s">
        <v>61</v>
      </c>
      <c r="F7" s="620"/>
      <c r="H7" s="618" t="s">
        <v>62</v>
      </c>
      <c r="I7" s="618"/>
      <c r="L7" s="619" t="s">
        <v>63</v>
      </c>
      <c r="M7" s="619"/>
    </row>
    <row r="8" spans="2:13" ht="15">
      <c r="B8" s="42" t="s">
        <v>64</v>
      </c>
      <c r="D8" s="280" t="s">
        <v>65</v>
      </c>
      <c r="E8" s="613"/>
      <c r="F8" s="613"/>
      <c r="H8" s="618"/>
      <c r="I8" s="618"/>
      <c r="L8" s="619"/>
      <c r="M8" s="619"/>
    </row>
    <row r="9" spans="2:13" ht="15">
      <c r="B9" s="42" t="s">
        <v>66</v>
      </c>
      <c r="D9" s="280" t="s">
        <v>67</v>
      </c>
      <c r="E9" s="613"/>
      <c r="F9" s="613"/>
      <c r="H9" s="42"/>
      <c r="I9" s="110"/>
      <c r="L9" s="222"/>
      <c r="M9" s="109"/>
    </row>
    <row r="10" spans="2:13" ht="15">
      <c r="B10" s="42" t="s">
        <v>68</v>
      </c>
      <c r="D10" s="280" t="s">
        <v>67</v>
      </c>
      <c r="E10" s="613"/>
      <c r="F10" s="613"/>
      <c r="H10" s="611" t="s">
        <v>1131</v>
      </c>
      <c r="I10" s="612"/>
      <c r="J10" s="42"/>
      <c r="L10" s="108">
        <v>44</v>
      </c>
      <c r="M10" s="105" t="s">
        <v>69</v>
      </c>
    </row>
    <row r="11" spans="2:13" ht="15">
      <c r="B11" s="42" t="s">
        <v>70</v>
      </c>
      <c r="D11" s="280" t="s">
        <v>71</v>
      </c>
      <c r="E11" s="613"/>
      <c r="F11" s="613"/>
      <c r="H11" s="611" t="s">
        <v>1053</v>
      </c>
      <c r="I11" s="612"/>
      <c r="J11" s="42"/>
      <c r="L11" s="108">
        <v>42</v>
      </c>
      <c r="M11" s="105" t="s">
        <v>72</v>
      </c>
    </row>
    <row r="12" spans="2:13" ht="15">
      <c r="B12" s="42" t="s">
        <v>73</v>
      </c>
      <c r="D12" s="280" t="s">
        <v>74</v>
      </c>
      <c r="E12" s="613"/>
      <c r="F12" s="613"/>
      <c r="H12" s="611" t="s">
        <v>1146</v>
      </c>
      <c r="I12" s="612"/>
      <c r="J12" s="42"/>
      <c r="L12" s="107">
        <v>40</v>
      </c>
      <c r="M12" s="105" t="s">
        <v>75</v>
      </c>
    </row>
    <row r="13" spans="2:13" ht="15">
      <c r="B13" s="42" t="s">
        <v>76</v>
      </c>
      <c r="D13" s="280" t="s">
        <v>65</v>
      </c>
      <c r="E13" s="613"/>
      <c r="F13" s="613"/>
      <c r="H13" s="42"/>
      <c r="I13" s="221"/>
      <c r="J13" s="42"/>
      <c r="L13" s="106"/>
      <c r="M13" s="105"/>
    </row>
    <row r="14" spans="2:13" ht="15">
      <c r="B14" s="42"/>
      <c r="H14" s="42"/>
      <c r="I14" s="221"/>
      <c r="J14" s="42"/>
      <c r="L14" s="106"/>
      <c r="M14" s="105"/>
    </row>
    <row r="15" spans="2:13" ht="15">
      <c r="B15" s="42" t="s">
        <v>77</v>
      </c>
      <c r="D15" s="104" t="s">
        <v>48</v>
      </c>
      <c r="F15" s="103"/>
      <c r="G15" s="103"/>
      <c r="M15" s="1"/>
    </row>
    <row r="16" spans="2:13" ht="15">
      <c r="B16" s="42" t="s">
        <v>77</v>
      </c>
      <c r="D16" s="104" t="s">
        <v>48</v>
      </c>
      <c r="F16" s="103"/>
      <c r="G16" s="103"/>
      <c r="M16" s="1"/>
    </row>
    <row r="17" spans="2:13">
      <c r="M17" s="1"/>
    </row>
    <row r="18" spans="2:13" ht="15">
      <c r="B18" s="102" t="s">
        <v>78</v>
      </c>
      <c r="D18" s="621"/>
      <c r="E18" s="621"/>
    </row>
    <row r="19" spans="2:13">
      <c r="B19" s="615" t="s">
        <v>79</v>
      </c>
      <c r="C19" s="616"/>
      <c r="D19" s="616"/>
      <c r="E19" s="616"/>
      <c r="F19" s="616"/>
      <c r="G19" s="616"/>
      <c r="H19" s="616"/>
      <c r="I19" s="616"/>
      <c r="J19" s="616"/>
      <c r="K19" s="616"/>
      <c r="L19" s="616"/>
      <c r="M19" s="617"/>
    </row>
    <row r="21" spans="2:13" ht="15">
      <c r="C21" s="42" t="str">
        <f>H10</f>
        <v>Proposed Fee (FY 2026-27):</v>
      </c>
      <c r="E21" s="96">
        <f>L10</f>
        <v>44</v>
      </c>
      <c r="F21" s="96"/>
      <c r="G21" s="96"/>
      <c r="H21" s="42" t="s">
        <v>1132</v>
      </c>
      <c r="J21" s="42"/>
      <c r="L21" s="101">
        <f>E21-E22</f>
        <v>2</v>
      </c>
    </row>
    <row r="22" spans="2:13" ht="15">
      <c r="C22" s="42" t="str">
        <f>H11</f>
        <v>Proposed Fee (FY 2025-26):</v>
      </c>
      <c r="E22" s="96">
        <f>L11</f>
        <v>42</v>
      </c>
      <c r="F22" s="96"/>
      <c r="G22" s="96"/>
      <c r="H22" s="42" t="s">
        <v>1147</v>
      </c>
      <c r="J22" s="42"/>
      <c r="L22" s="95">
        <f>L21/E22</f>
        <v>4.7619047619047616E-2</v>
      </c>
    </row>
    <row r="23" spans="2:13" ht="15">
      <c r="C23" s="42" t="str">
        <f>H12</f>
        <v>Current Fee    (FY 2024-25):</v>
      </c>
      <c r="E23" s="96">
        <f>L12</f>
        <v>40</v>
      </c>
      <c r="F23" s="96"/>
      <c r="G23" s="96"/>
      <c r="H23" s="42" t="s">
        <v>1054</v>
      </c>
      <c r="J23" s="42"/>
      <c r="L23" s="101">
        <f>E22-E23</f>
        <v>2</v>
      </c>
    </row>
    <row r="24" spans="2:13" ht="15">
      <c r="H24" s="42" t="s">
        <v>1143</v>
      </c>
      <c r="J24" s="42"/>
      <c r="L24" s="95">
        <f>L23/E23</f>
        <v>0.05</v>
      </c>
    </row>
    <row r="25" spans="2:13" ht="15" thickBot="1">
      <c r="B25" s="100"/>
      <c r="C25" s="100"/>
      <c r="D25" s="100"/>
      <c r="E25" s="100"/>
      <c r="F25" s="100"/>
      <c r="G25" s="100"/>
      <c r="H25" s="100"/>
      <c r="I25" s="100"/>
      <c r="J25" s="100"/>
      <c r="K25" s="100"/>
      <c r="L25" s="100"/>
      <c r="M25" s="99"/>
    </row>
    <row r="26" spans="2:13" ht="15.75" thickTop="1">
      <c r="C26" s="42" t="s">
        <v>80</v>
      </c>
      <c r="E26" s="98">
        <v>38</v>
      </c>
      <c r="F26" s="96"/>
      <c r="G26" s="96"/>
      <c r="H26" s="42" t="s">
        <v>81</v>
      </c>
      <c r="J26" s="42"/>
      <c r="L26" s="97" t="s">
        <v>82</v>
      </c>
    </row>
    <row r="27" spans="2:13" ht="15">
      <c r="C27" s="42" t="s">
        <v>83</v>
      </c>
      <c r="E27" s="96">
        <f>E23-E26</f>
        <v>2</v>
      </c>
      <c r="F27" s="96"/>
      <c r="G27" s="96"/>
      <c r="H27" s="42" t="s">
        <v>84</v>
      </c>
      <c r="J27" s="42"/>
      <c r="L27" s="95">
        <f>E27/E26</f>
        <v>5.2631578947368418E-2</v>
      </c>
    </row>
    <row r="28" spans="2:13" ht="15" thickBot="1"/>
    <row r="29" spans="2:13" ht="21" thickBot="1">
      <c r="B29" s="607" t="s">
        <v>1055</v>
      </c>
      <c r="C29" s="608"/>
      <c r="D29" s="608"/>
      <c r="E29" s="608"/>
      <c r="F29" s="608"/>
      <c r="G29" s="608"/>
      <c r="H29" s="608"/>
      <c r="I29" s="608"/>
      <c r="J29" s="608"/>
      <c r="K29" s="608"/>
      <c r="L29" s="608"/>
      <c r="M29" s="609"/>
    </row>
    <row r="30" spans="2:13" ht="15.75" thickBot="1">
      <c r="B30" s="94"/>
      <c r="C30" s="595" t="s">
        <v>85</v>
      </c>
      <c r="D30" s="595"/>
      <c r="E30" s="595"/>
      <c r="F30" s="93"/>
      <c r="G30" s="92"/>
      <c r="I30" s="595" t="s">
        <v>1056</v>
      </c>
      <c r="J30" s="595"/>
      <c r="K30" s="595"/>
      <c r="L30" s="595"/>
      <c r="M30" s="596"/>
    </row>
    <row r="31" spans="2:13" ht="30.75" thickTop="1">
      <c r="B31" s="66" t="s">
        <v>86</v>
      </c>
      <c r="C31" s="42" t="s">
        <v>87</v>
      </c>
      <c r="F31" s="72"/>
      <c r="G31" s="71"/>
      <c r="H31" s="52" t="s">
        <v>49</v>
      </c>
      <c r="I31" s="42" t="s">
        <v>88</v>
      </c>
      <c r="J31" s="75"/>
      <c r="L31" s="86" t="s">
        <v>1063</v>
      </c>
      <c r="M31" s="85" t="s">
        <v>89</v>
      </c>
    </row>
    <row r="32" spans="2:13" ht="15">
      <c r="B32" s="55"/>
      <c r="C32" s="42" t="s">
        <v>90</v>
      </c>
      <c r="E32" s="84">
        <v>5000</v>
      </c>
      <c r="F32" s="83"/>
      <c r="G32" s="82"/>
      <c r="I32" s="70" t="s">
        <v>1058</v>
      </c>
      <c r="J32" s="70"/>
      <c r="L32" s="68">
        <f>G97*0.75</f>
        <v>313701.92307692312</v>
      </c>
      <c r="M32" s="67">
        <f>L32/$L$40</f>
        <v>0.59248161263960775</v>
      </c>
    </row>
    <row r="33" spans="2:13">
      <c r="B33" s="55"/>
      <c r="E33" s="81"/>
      <c r="F33" s="80"/>
      <c r="G33" s="79"/>
      <c r="I33" s="70" t="s">
        <v>1059</v>
      </c>
      <c r="J33" s="70"/>
      <c r="L33" s="68">
        <f>G97*0.25</f>
        <v>104567.3076923077</v>
      </c>
      <c r="M33" s="67">
        <f>L33/$L$40</f>
        <v>0.19749387087986925</v>
      </c>
    </row>
    <row r="34" spans="2:13">
      <c r="B34" s="55"/>
      <c r="E34" s="81"/>
      <c r="F34" s="80"/>
      <c r="G34" s="79"/>
      <c r="I34" s="70" t="s">
        <v>91</v>
      </c>
      <c r="J34" s="70"/>
      <c r="L34" s="78">
        <f>C106</f>
        <v>15000</v>
      </c>
      <c r="M34" s="67">
        <f>L34/$L$40</f>
        <v>2.8330155271043312E-2</v>
      </c>
    </row>
    <row r="35" spans="2:13">
      <c r="B35" s="55"/>
      <c r="F35" s="72"/>
      <c r="G35" s="71"/>
      <c r="I35" s="70" t="s">
        <v>92</v>
      </c>
      <c r="J35" s="70"/>
      <c r="L35" s="77">
        <f>C114</f>
        <v>0</v>
      </c>
      <c r="M35" s="67">
        <f>L35/$L$40</f>
        <v>0</v>
      </c>
    </row>
    <row r="36" spans="2:13">
      <c r="B36" s="55"/>
      <c r="F36" s="72"/>
      <c r="G36" s="71"/>
      <c r="I36" s="70" t="s">
        <v>93</v>
      </c>
      <c r="J36" s="70"/>
      <c r="L36" s="77">
        <f>C122</f>
        <v>0</v>
      </c>
      <c r="M36" s="67">
        <f>L36/$L$40</f>
        <v>0</v>
      </c>
    </row>
    <row r="37" spans="2:13" ht="15">
      <c r="B37" s="66" t="s">
        <v>94</v>
      </c>
      <c r="C37" s="42" t="s">
        <v>95</v>
      </c>
      <c r="E37" s="76">
        <f>L11</f>
        <v>42</v>
      </c>
      <c r="F37" s="64"/>
      <c r="G37" s="63"/>
      <c r="H37" s="52" t="s">
        <v>96</v>
      </c>
      <c r="I37" s="42" t="s">
        <v>97</v>
      </c>
      <c r="J37" s="75"/>
      <c r="K37" s="111" t="s">
        <v>98</v>
      </c>
      <c r="M37" s="48"/>
    </row>
    <row r="38" spans="2:13">
      <c r="B38" s="91"/>
      <c r="F38" s="72"/>
      <c r="G38" s="71"/>
      <c r="I38" s="70" t="s">
        <v>99</v>
      </c>
      <c r="J38" s="70"/>
      <c r="K38" s="73">
        <f>B127</f>
        <v>0.2</v>
      </c>
      <c r="L38" s="68">
        <f>K38*($L$32+$L$33)</f>
        <v>83653.846153846171</v>
      </c>
      <c r="M38" s="67">
        <f>L38/$L$40</f>
        <v>0.15799509670389542</v>
      </c>
    </row>
    <row r="39" spans="2:13">
      <c r="B39" s="55"/>
      <c r="F39" s="72"/>
      <c r="G39" s="71"/>
      <c r="I39" s="70" t="s">
        <v>100</v>
      </c>
      <c r="J39" s="70"/>
      <c r="K39" s="69">
        <v>0.03</v>
      </c>
      <c r="L39" s="78">
        <f>K39*($L$32+$L$33)</f>
        <v>12548.076923076924</v>
      </c>
      <c r="M39" s="67">
        <f>L39/$L$40</f>
        <v>2.3699264505584308E-2</v>
      </c>
    </row>
    <row r="40" spans="2:13" ht="15">
      <c r="B40" s="66" t="s">
        <v>43</v>
      </c>
      <c r="C40" s="42" t="s">
        <v>1061</v>
      </c>
      <c r="E40" s="65">
        <f>E32*E37</f>
        <v>210000</v>
      </c>
      <c r="F40" s="64"/>
      <c r="G40" s="63"/>
      <c r="H40" s="52" t="s">
        <v>101</v>
      </c>
      <c r="I40" s="42" t="s">
        <v>1060</v>
      </c>
      <c r="J40" s="42"/>
      <c r="L40" s="62">
        <f>SUM(L32:L39)</f>
        <v>529471.15384615387</v>
      </c>
      <c r="M40" s="61">
        <f>L40/$L$40</f>
        <v>1</v>
      </c>
    </row>
    <row r="41" spans="2:13" ht="15" thickBot="1">
      <c r="B41" s="47"/>
      <c r="C41" s="45"/>
      <c r="D41" s="45"/>
      <c r="E41" s="45"/>
      <c r="F41" s="60"/>
      <c r="G41" s="45"/>
      <c r="H41" s="45"/>
      <c r="I41" s="45"/>
      <c r="J41" s="45"/>
      <c r="K41" s="45"/>
      <c r="L41" s="45"/>
      <c r="M41" s="43"/>
    </row>
    <row r="42" spans="2:13" ht="15">
      <c r="B42" s="197" t="s">
        <v>102</v>
      </c>
      <c r="C42" s="42" t="s">
        <v>1062</v>
      </c>
      <c r="E42" s="59">
        <f>E40/L40</f>
        <v>0.39662217379460635</v>
      </c>
      <c r="M42" s="56"/>
    </row>
    <row r="43" spans="2:13" ht="15">
      <c r="B43" s="66" t="s">
        <v>103</v>
      </c>
      <c r="C43" s="103" t="s">
        <v>104</v>
      </c>
      <c r="E43" s="58">
        <f>L40/E32</f>
        <v>105.89423076923077</v>
      </c>
      <c r="M43" s="56"/>
    </row>
    <row r="44" spans="2:13" ht="15">
      <c r="B44" s="66" t="s">
        <v>105</v>
      </c>
      <c r="C44" s="103" t="s">
        <v>106</v>
      </c>
      <c r="E44" s="57">
        <f>E37-E43</f>
        <v>-63.894230769230774</v>
      </c>
      <c r="M44" s="56"/>
    </row>
    <row r="45" spans="2:13" ht="15">
      <c r="B45" s="66"/>
      <c r="E45" s="54"/>
      <c r="F45" s="54"/>
      <c r="G45" s="54"/>
      <c r="H45" s="42"/>
      <c r="L45" s="90"/>
      <c r="M45" s="56"/>
    </row>
    <row r="46" spans="2:13" ht="15">
      <c r="B46" s="66" t="s">
        <v>107</v>
      </c>
      <c r="C46" s="42" t="s">
        <v>1144</v>
      </c>
      <c r="L46" s="53">
        <f>L11*E32</f>
        <v>210000</v>
      </c>
      <c r="M46" s="48"/>
    </row>
    <row r="47" spans="2:13" ht="15">
      <c r="B47" s="66" t="s">
        <v>108</v>
      </c>
      <c r="C47" s="42" t="s">
        <v>1148</v>
      </c>
      <c r="L47" s="53">
        <f>L12*E32</f>
        <v>200000</v>
      </c>
      <c r="M47" s="48"/>
    </row>
    <row r="48" spans="2:13" ht="15.75" thickBot="1">
      <c r="B48" s="66" t="s">
        <v>109</v>
      </c>
      <c r="C48" s="51" t="s">
        <v>1145</v>
      </c>
      <c r="D48" s="50"/>
      <c r="E48" s="50"/>
      <c r="F48" s="50"/>
      <c r="G48" s="50"/>
      <c r="H48" s="50"/>
      <c r="I48" s="50"/>
      <c r="J48" s="50"/>
      <c r="K48" s="50"/>
      <c r="L48" s="49">
        <f>L46-L47</f>
        <v>10000</v>
      </c>
      <c r="M48" s="48"/>
    </row>
    <row r="49" spans="2:13" ht="18.75" thickTop="1" thickBot="1">
      <c r="B49" s="47"/>
      <c r="C49" s="46"/>
      <c r="D49" s="45"/>
      <c r="E49" s="45"/>
      <c r="F49" s="45"/>
      <c r="G49" s="45"/>
      <c r="H49" s="45"/>
      <c r="I49" s="45"/>
      <c r="J49" s="45"/>
      <c r="K49" s="45"/>
      <c r="L49" s="89"/>
      <c r="M49" s="43"/>
    </row>
    <row r="50" spans="2:13" ht="15.75" thickBot="1">
      <c r="C50" s="42"/>
      <c r="L50" s="58"/>
    </row>
    <row r="51" spans="2:13" ht="21" thickBot="1">
      <c r="B51" s="607" t="s">
        <v>1133</v>
      </c>
      <c r="C51" s="608"/>
      <c r="D51" s="608"/>
      <c r="E51" s="608"/>
      <c r="F51" s="608"/>
      <c r="G51" s="608"/>
      <c r="H51" s="608"/>
      <c r="I51" s="608"/>
      <c r="J51" s="608"/>
      <c r="K51" s="608"/>
      <c r="L51" s="608"/>
      <c r="M51" s="609"/>
    </row>
    <row r="52" spans="2:13" ht="15.75" thickBot="1">
      <c r="B52" s="88"/>
      <c r="C52" s="606" t="s">
        <v>85</v>
      </c>
      <c r="D52" s="606"/>
      <c r="E52" s="606"/>
      <c r="H52" s="87"/>
      <c r="I52" s="595" t="s">
        <v>1057</v>
      </c>
      <c r="J52" s="595"/>
      <c r="K52" s="595"/>
      <c r="L52" s="595"/>
      <c r="M52" s="596"/>
    </row>
    <row r="53" spans="2:13" ht="30.75" thickTop="1">
      <c r="B53" s="66" t="s">
        <v>86</v>
      </c>
      <c r="C53" s="42" t="s">
        <v>87</v>
      </c>
      <c r="D53" s="111"/>
      <c r="F53" s="72"/>
      <c r="G53" s="71"/>
      <c r="H53" s="52" t="s">
        <v>49</v>
      </c>
      <c r="I53" s="42" t="s">
        <v>88</v>
      </c>
      <c r="J53" s="75"/>
      <c r="L53" s="86" t="s">
        <v>1134</v>
      </c>
      <c r="M53" s="85" t="s">
        <v>89</v>
      </c>
    </row>
    <row r="54" spans="2:13" ht="15">
      <c r="B54" s="55"/>
      <c r="C54" s="42" t="s">
        <v>90</v>
      </c>
      <c r="E54" s="84">
        <v>5000</v>
      </c>
      <c r="F54" s="83"/>
      <c r="G54" s="82"/>
      <c r="I54" s="70" t="s">
        <v>1135</v>
      </c>
      <c r="J54" s="70"/>
      <c r="L54" s="68">
        <v>0</v>
      </c>
      <c r="M54" s="67" t="e">
        <f>L54/$L$62</f>
        <v>#DIV/0!</v>
      </c>
    </row>
    <row r="55" spans="2:13">
      <c r="B55" s="55"/>
      <c r="E55" s="81"/>
      <c r="F55" s="80"/>
      <c r="G55" s="79"/>
      <c r="I55" s="70" t="s">
        <v>1136</v>
      </c>
      <c r="J55" s="70"/>
      <c r="L55" s="68">
        <v>0</v>
      </c>
      <c r="M55" s="67" t="e">
        <f>L55/$L$62</f>
        <v>#DIV/0!</v>
      </c>
    </row>
    <row r="56" spans="2:13">
      <c r="B56" s="55"/>
      <c r="E56" s="81"/>
      <c r="F56" s="80"/>
      <c r="G56" s="79"/>
      <c r="I56" s="70" t="s">
        <v>91</v>
      </c>
      <c r="J56" s="70"/>
      <c r="L56" s="78">
        <v>0</v>
      </c>
      <c r="M56" s="67" t="e">
        <f>L56/$L$62</f>
        <v>#DIV/0!</v>
      </c>
    </row>
    <row r="57" spans="2:13">
      <c r="B57" s="55"/>
      <c r="F57" s="72"/>
      <c r="G57" s="71"/>
      <c r="I57" s="70" t="s">
        <v>92</v>
      </c>
      <c r="J57" s="70"/>
      <c r="L57" s="77">
        <v>0</v>
      </c>
      <c r="M57" s="67" t="e">
        <f>L57/$L$62</f>
        <v>#DIV/0!</v>
      </c>
    </row>
    <row r="58" spans="2:13">
      <c r="B58" s="55"/>
      <c r="F58" s="72"/>
      <c r="G58" s="71"/>
      <c r="I58" s="70" t="s">
        <v>93</v>
      </c>
      <c r="J58" s="70"/>
      <c r="L58" s="77">
        <v>0</v>
      </c>
      <c r="M58" s="67">
        <f>L58/$L$40</f>
        <v>0</v>
      </c>
    </row>
    <row r="59" spans="2:13" ht="15">
      <c r="B59" s="66" t="s">
        <v>94</v>
      </c>
      <c r="C59" s="42" t="s">
        <v>95</v>
      </c>
      <c r="D59" s="111"/>
      <c r="E59" s="76">
        <f>L10</f>
        <v>44</v>
      </c>
      <c r="F59" s="64"/>
      <c r="G59" s="63"/>
      <c r="H59" s="52" t="s">
        <v>96</v>
      </c>
      <c r="I59" s="42" t="s">
        <v>97</v>
      </c>
      <c r="J59" s="75"/>
      <c r="K59" s="111" t="s">
        <v>98</v>
      </c>
      <c r="M59" s="48"/>
    </row>
    <row r="60" spans="2:13">
      <c r="B60" s="55"/>
      <c r="D60" s="74"/>
      <c r="F60" s="72"/>
      <c r="G60" s="71"/>
      <c r="I60" s="70" t="s">
        <v>99</v>
      </c>
      <c r="J60" s="70"/>
      <c r="K60" s="73">
        <f>B181</f>
        <v>0</v>
      </c>
      <c r="L60" s="68">
        <f>K60*($L$54+$L$55)</f>
        <v>0</v>
      </c>
      <c r="M60" s="67" t="e">
        <f>L60/$L$62</f>
        <v>#DIV/0!</v>
      </c>
    </row>
    <row r="61" spans="2:13">
      <c r="B61" s="55"/>
      <c r="F61" s="72"/>
      <c r="G61" s="71"/>
      <c r="I61" s="70" t="s">
        <v>100</v>
      </c>
      <c r="J61" s="70"/>
      <c r="K61" s="69">
        <v>0.03</v>
      </c>
      <c r="L61" s="68">
        <f>K61*($L$54+$L$55)</f>
        <v>0</v>
      </c>
      <c r="M61" s="67" t="e">
        <f>L61/$L$62</f>
        <v>#DIV/0!</v>
      </c>
    </row>
    <row r="62" spans="2:13" ht="15">
      <c r="B62" s="66" t="s">
        <v>43</v>
      </c>
      <c r="C62" s="42" t="s">
        <v>1137</v>
      </c>
      <c r="D62" s="111"/>
      <c r="E62" s="65">
        <f>E54*E59</f>
        <v>220000</v>
      </c>
      <c r="F62" s="64"/>
      <c r="G62" s="63"/>
      <c r="H62" s="52" t="s">
        <v>101</v>
      </c>
      <c r="I62" s="42" t="s">
        <v>1138</v>
      </c>
      <c r="J62" s="42"/>
      <c r="L62" s="62">
        <f>SUM(L54:L61)</f>
        <v>0</v>
      </c>
      <c r="M62" s="61" t="e">
        <f>L62/$L$62</f>
        <v>#DIV/0!</v>
      </c>
    </row>
    <row r="63" spans="2:13" ht="15" thickBot="1">
      <c r="B63" s="47"/>
      <c r="C63" s="45"/>
      <c r="D63" s="45"/>
      <c r="E63" s="45"/>
      <c r="F63" s="60"/>
      <c r="G63" s="45"/>
      <c r="H63" s="45"/>
      <c r="I63" s="45"/>
      <c r="J63" s="45"/>
      <c r="K63" s="45"/>
      <c r="L63" s="45"/>
      <c r="M63" s="43"/>
    </row>
    <row r="64" spans="2:13" ht="15">
      <c r="B64" s="197" t="s">
        <v>102</v>
      </c>
      <c r="C64" s="42" t="s">
        <v>1139</v>
      </c>
      <c r="D64" s="198"/>
      <c r="E64" s="199" t="e">
        <f>E62/L62</f>
        <v>#DIV/0!</v>
      </c>
      <c r="F64" s="87"/>
      <c r="G64" s="87"/>
      <c r="H64" s="87"/>
      <c r="I64" s="87"/>
      <c r="J64" s="87"/>
      <c r="K64" s="87"/>
      <c r="L64" s="87"/>
      <c r="M64" s="200"/>
    </row>
    <row r="65" spans="2:19" ht="15">
      <c r="B65" s="66" t="s">
        <v>103</v>
      </c>
      <c r="C65" s="42" t="s">
        <v>110</v>
      </c>
      <c r="D65" s="52"/>
      <c r="E65" s="58">
        <f>L62/E54</f>
        <v>0</v>
      </c>
      <c r="M65" s="56"/>
    </row>
    <row r="66" spans="2:19" ht="15">
      <c r="B66" s="66" t="s">
        <v>105</v>
      </c>
      <c r="C66" s="42" t="s">
        <v>111</v>
      </c>
      <c r="D66" s="52"/>
      <c r="E66" s="57">
        <f>E59-E65</f>
        <v>44</v>
      </c>
      <c r="M66" s="56"/>
    </row>
    <row r="67" spans="2:19" ht="15">
      <c r="B67" s="55"/>
      <c r="E67" s="54"/>
      <c r="F67" s="54"/>
      <c r="G67" s="54"/>
      <c r="H67" s="42"/>
      <c r="M67" s="48"/>
    </row>
    <row r="68" spans="2:19" ht="15">
      <c r="B68" s="66" t="s">
        <v>107</v>
      </c>
      <c r="C68" s="42" t="s">
        <v>1140</v>
      </c>
      <c r="L68" s="53">
        <f>L10*E54</f>
        <v>220000</v>
      </c>
      <c r="M68" s="48"/>
    </row>
    <row r="69" spans="2:19" ht="15">
      <c r="B69" s="66" t="s">
        <v>108</v>
      </c>
      <c r="C69" s="42" t="s">
        <v>1144</v>
      </c>
      <c r="L69" s="53">
        <f>L11*E32</f>
        <v>210000</v>
      </c>
      <c r="M69" s="48"/>
    </row>
    <row r="70" spans="2:19" ht="15.75" thickBot="1">
      <c r="B70" s="66" t="s">
        <v>109</v>
      </c>
      <c r="C70" s="51" t="s">
        <v>1141</v>
      </c>
      <c r="D70" s="50"/>
      <c r="E70" s="50"/>
      <c r="F70" s="50"/>
      <c r="G70" s="50"/>
      <c r="H70" s="50"/>
      <c r="I70" s="50"/>
      <c r="J70" s="50"/>
      <c r="K70" s="50"/>
      <c r="L70" s="49">
        <f>L68-L69</f>
        <v>10000</v>
      </c>
      <c r="M70" s="48"/>
    </row>
    <row r="71" spans="2:19" ht="16.5" thickTop="1" thickBot="1">
      <c r="B71" s="47"/>
      <c r="C71" s="46"/>
      <c r="D71" s="45"/>
      <c r="E71" s="45"/>
      <c r="F71" s="45"/>
      <c r="G71" s="45"/>
      <c r="H71" s="45"/>
      <c r="I71" s="45"/>
      <c r="J71" s="45"/>
      <c r="K71" s="45"/>
      <c r="L71" s="44"/>
      <c r="M71" s="43"/>
    </row>
    <row r="72" spans="2:19" ht="19.5" customHeight="1"/>
    <row r="77" spans="2:19" ht="15">
      <c r="B77" s="42" t="s">
        <v>618</v>
      </c>
    </row>
    <row r="78" spans="2:19" ht="15" thickBot="1"/>
    <row r="79" spans="2:19" ht="21" thickBot="1">
      <c r="B79" s="41" t="s">
        <v>1064</v>
      </c>
      <c r="C79" s="40"/>
      <c r="D79" s="40"/>
      <c r="E79" s="40"/>
      <c r="F79" s="40"/>
      <c r="G79" s="40"/>
      <c r="H79" s="40"/>
      <c r="I79" s="40"/>
      <c r="J79" s="40"/>
      <c r="K79" s="40"/>
      <c r="L79" s="39"/>
      <c r="M79" s="224"/>
      <c r="N79" s="224"/>
      <c r="O79" s="224"/>
      <c r="P79" s="224"/>
      <c r="Q79" s="224"/>
      <c r="R79" s="224"/>
      <c r="S79" s="224"/>
    </row>
    <row r="80" spans="2:19" ht="20.25">
      <c r="B80" s="38" t="s">
        <v>88</v>
      </c>
      <c r="C80" s="37"/>
      <c r="D80" s="36"/>
      <c r="E80" s="36"/>
      <c r="F80" s="36"/>
      <c r="G80" s="36"/>
      <c r="H80" s="36"/>
      <c r="I80" s="36"/>
      <c r="J80" s="36"/>
      <c r="K80" s="36"/>
      <c r="L80" s="36"/>
      <c r="M80" s="224"/>
      <c r="N80" s="224"/>
      <c r="O80" s="224"/>
      <c r="P80" s="224"/>
      <c r="Q80" s="224"/>
      <c r="R80" s="224"/>
      <c r="S80" s="224"/>
    </row>
    <row r="81" spans="2:19" ht="20.25">
      <c r="B81" s="10" t="s">
        <v>112</v>
      </c>
      <c r="C81" s="223"/>
      <c r="D81" s="223"/>
      <c r="E81" s="223"/>
      <c r="F81" s="223"/>
      <c r="G81" s="223"/>
      <c r="H81" s="224"/>
      <c r="I81" s="225"/>
      <c r="J81" s="225"/>
      <c r="K81" s="225"/>
      <c r="L81" s="225"/>
      <c r="M81" s="224"/>
      <c r="N81" s="224"/>
      <c r="O81" s="224"/>
      <c r="P81" s="224"/>
      <c r="Q81" s="224"/>
      <c r="R81" s="224"/>
      <c r="S81" s="224"/>
    </row>
    <row r="82" spans="2:19" ht="20.25">
      <c r="B82" s="3" t="s">
        <v>113</v>
      </c>
      <c r="C82" s="3"/>
      <c r="D82" s="3"/>
      <c r="E82" s="3"/>
      <c r="F82" s="3"/>
      <c r="G82" s="3"/>
      <c r="H82" s="11"/>
      <c r="I82" s="35"/>
      <c r="J82" s="225"/>
      <c r="K82" s="225"/>
      <c r="L82" s="225"/>
      <c r="M82" s="224"/>
      <c r="N82" s="224"/>
      <c r="O82" s="224"/>
      <c r="P82" s="224"/>
      <c r="Q82" s="224"/>
      <c r="R82" s="224"/>
      <c r="S82" s="224"/>
    </row>
    <row r="83" spans="2:19" ht="20.25">
      <c r="B83" s="3" t="s">
        <v>114</v>
      </c>
      <c r="C83" s="3"/>
      <c r="D83" s="3"/>
      <c r="E83" s="3"/>
      <c r="F83" s="3"/>
      <c r="G83" s="3"/>
      <c r="H83" s="11"/>
      <c r="I83" s="35"/>
      <c r="J83" s="225"/>
      <c r="K83" s="225"/>
      <c r="L83" s="225"/>
      <c r="M83" s="224"/>
      <c r="N83" s="224"/>
      <c r="O83" s="224"/>
      <c r="P83" s="224"/>
      <c r="Q83" s="224"/>
      <c r="R83" s="224"/>
      <c r="S83" s="224"/>
    </row>
    <row r="84" spans="2:19" ht="20.25">
      <c r="B84" s="223"/>
      <c r="C84" s="223"/>
      <c r="D84" s="223"/>
      <c r="E84" s="223"/>
      <c r="F84" s="223"/>
      <c r="G84" s="223"/>
      <c r="H84" s="224"/>
      <c r="I84" s="225"/>
      <c r="J84" s="225"/>
      <c r="K84" s="225"/>
      <c r="L84" s="225"/>
      <c r="M84" s="224"/>
      <c r="N84" s="224"/>
      <c r="O84" s="224"/>
      <c r="P84" s="224"/>
      <c r="Q84" s="224"/>
      <c r="R84" s="224"/>
      <c r="S84" s="224"/>
    </row>
    <row r="85" spans="2:19" ht="51">
      <c r="B85" s="30" t="s">
        <v>115</v>
      </c>
      <c r="C85" s="30" t="s">
        <v>116</v>
      </c>
      <c r="D85" s="34" t="s">
        <v>117</v>
      </c>
      <c r="E85" s="33"/>
      <c r="F85" s="32"/>
      <c r="G85" s="31"/>
      <c r="H85" s="29" t="s">
        <v>118</v>
      </c>
      <c r="I85" s="226"/>
      <c r="J85" s="226"/>
      <c r="K85" s="226"/>
      <c r="L85" s="226"/>
      <c r="M85" s="226"/>
      <c r="N85" s="226"/>
      <c r="O85" s="226"/>
      <c r="P85" s="226"/>
      <c r="Q85" s="226"/>
      <c r="R85" s="226"/>
      <c r="S85" s="226"/>
    </row>
    <row r="86" spans="2:19" ht="15">
      <c r="B86" s="228">
        <v>1234</v>
      </c>
      <c r="C86" s="228" t="s">
        <v>119</v>
      </c>
      <c r="D86" s="600" t="s">
        <v>120</v>
      </c>
      <c r="E86" s="601"/>
      <c r="F86" s="601"/>
      <c r="G86" s="602"/>
      <c r="H86" s="229">
        <v>1.2</v>
      </c>
      <c r="I86" s="224"/>
      <c r="J86" s="224"/>
      <c r="K86" s="224"/>
      <c r="L86" s="224"/>
      <c r="M86" s="224"/>
      <c r="N86" s="224"/>
      <c r="O86" s="224"/>
      <c r="P86" s="224"/>
      <c r="Q86" s="224"/>
      <c r="R86" s="224"/>
      <c r="S86" s="224"/>
    </row>
    <row r="87" spans="2:19" ht="15">
      <c r="B87" s="230"/>
      <c r="C87" s="230"/>
      <c r="D87" s="603"/>
      <c r="E87" s="604"/>
      <c r="F87" s="604"/>
      <c r="G87" s="605"/>
      <c r="H87" s="231"/>
      <c r="I87" s="224"/>
      <c r="J87" s="224"/>
      <c r="K87" s="224"/>
      <c r="L87" s="224"/>
      <c r="M87" s="224"/>
      <c r="N87" s="224"/>
      <c r="O87" s="224"/>
      <c r="P87" s="224"/>
      <c r="Q87" s="224"/>
      <c r="R87" s="224"/>
      <c r="S87" s="224"/>
    </row>
    <row r="88" spans="2:19" ht="15">
      <c r="B88" s="232"/>
      <c r="C88" s="233"/>
      <c r="D88" s="603"/>
      <c r="E88" s="604"/>
      <c r="F88" s="604"/>
      <c r="G88" s="605"/>
      <c r="H88" s="231"/>
      <c r="I88" s="224"/>
      <c r="J88" s="224"/>
      <c r="K88" s="224"/>
      <c r="L88" s="224"/>
      <c r="M88" s="224"/>
      <c r="N88" s="224"/>
      <c r="O88" s="224"/>
      <c r="P88" s="224"/>
      <c r="Q88" s="224"/>
      <c r="R88" s="224"/>
      <c r="S88" s="224"/>
    </row>
    <row r="89" spans="2:19" ht="15">
      <c r="B89" s="234"/>
      <c r="C89" s="235"/>
      <c r="D89" s="597"/>
      <c r="E89" s="598"/>
      <c r="F89" s="598"/>
      <c r="G89" s="599"/>
      <c r="H89" s="236"/>
      <c r="I89" s="224"/>
      <c r="J89" s="224"/>
      <c r="K89" s="224"/>
      <c r="L89" s="224"/>
      <c r="M89" s="224"/>
      <c r="N89" s="224"/>
      <c r="O89" s="224"/>
      <c r="P89" s="224"/>
      <c r="Q89" s="224"/>
      <c r="R89" s="224"/>
      <c r="S89" s="224"/>
    </row>
    <row r="90" spans="2:19" ht="15">
      <c r="B90" s="237"/>
      <c r="C90" s="238"/>
      <c r="D90" s="239"/>
      <c r="E90" s="239"/>
      <c r="F90" s="240"/>
      <c r="G90" s="240"/>
      <c r="H90" s="241"/>
      <c r="I90" s="347"/>
      <c r="J90" s="347"/>
      <c r="K90" s="227"/>
      <c r="L90" s="224"/>
      <c r="M90" s="224"/>
      <c r="N90" s="224"/>
      <c r="O90" s="224"/>
      <c r="P90" s="224"/>
      <c r="Q90" s="224"/>
      <c r="R90" s="224"/>
      <c r="S90" s="224"/>
    </row>
    <row r="91" spans="2:19" ht="20.25">
      <c r="B91" s="3" t="s">
        <v>121</v>
      </c>
      <c r="C91" s="3"/>
      <c r="D91" s="3"/>
      <c r="E91" s="3"/>
      <c r="F91" s="3"/>
      <c r="G91" s="3"/>
      <c r="H91" s="3"/>
      <c r="I91" s="3"/>
      <c r="J91" s="225"/>
      <c r="K91" s="225"/>
      <c r="L91" s="224"/>
      <c r="M91" s="224"/>
      <c r="N91" s="224"/>
      <c r="O91" s="224"/>
      <c r="P91" s="224"/>
      <c r="Q91" s="224"/>
      <c r="R91" s="224"/>
      <c r="S91" s="224"/>
    </row>
    <row r="92" spans="2:19" ht="38.25">
      <c r="B92" s="29" t="s">
        <v>122</v>
      </c>
      <c r="C92" s="29" t="s">
        <v>116</v>
      </c>
      <c r="D92" s="30" t="s">
        <v>123</v>
      </c>
      <c r="E92" s="29" t="s">
        <v>124</v>
      </c>
      <c r="F92" s="29" t="s">
        <v>125</v>
      </c>
      <c r="G92" s="29" t="s">
        <v>126</v>
      </c>
      <c r="H92" s="224"/>
      <c r="I92" s="224"/>
      <c r="J92" s="224"/>
      <c r="K92" s="224"/>
      <c r="L92" s="226"/>
      <c r="M92" s="226"/>
      <c r="N92" s="226"/>
      <c r="O92" s="226"/>
      <c r="P92" s="226"/>
      <c r="Q92" s="226"/>
      <c r="R92" s="226"/>
      <c r="S92" s="226"/>
    </row>
    <row r="93" spans="2:19">
      <c r="B93" s="28">
        <f t="shared" ref="B93:C96" si="0">B86</f>
        <v>1234</v>
      </c>
      <c r="C93" s="27" t="str">
        <f t="shared" si="0"/>
        <v>Test</v>
      </c>
      <c r="D93" s="26">
        <v>145000</v>
      </c>
      <c r="E93" s="25">
        <v>6000</v>
      </c>
      <c r="F93" s="24">
        <f>D93/2080</f>
        <v>69.711538461538467</v>
      </c>
      <c r="G93" s="23">
        <f>$E93*F93</f>
        <v>418269.23076923081</v>
      </c>
      <c r="H93" s="224"/>
      <c r="I93" s="224"/>
      <c r="J93" s="224"/>
      <c r="K93" s="224"/>
      <c r="L93" s="224"/>
      <c r="M93" s="224"/>
      <c r="N93" s="224"/>
      <c r="O93" s="224"/>
      <c r="P93" s="224"/>
      <c r="Q93" s="224"/>
      <c r="R93" s="224"/>
      <c r="S93" s="224"/>
    </row>
    <row r="94" spans="2:19">
      <c r="B94" s="18">
        <f t="shared" si="0"/>
        <v>0</v>
      </c>
      <c r="C94" s="22">
        <f t="shared" si="0"/>
        <v>0</v>
      </c>
      <c r="D94" s="21"/>
      <c r="E94" s="20">
        <v>0</v>
      </c>
      <c r="F94" s="14">
        <f>D94/2080</f>
        <v>0</v>
      </c>
      <c r="G94" s="19">
        <f>$E94*F94</f>
        <v>0</v>
      </c>
      <c r="H94" s="224"/>
      <c r="I94" s="224"/>
      <c r="J94" s="224"/>
      <c r="K94" s="224"/>
      <c r="L94" s="224"/>
      <c r="M94" s="224"/>
      <c r="N94" s="224"/>
      <c r="O94" s="224"/>
      <c r="P94" s="224"/>
      <c r="Q94" s="224"/>
      <c r="R94" s="224"/>
      <c r="S94" s="224"/>
    </row>
    <row r="95" spans="2:19">
      <c r="B95" s="18">
        <f t="shared" si="0"/>
        <v>0</v>
      </c>
      <c r="C95" s="22">
        <f t="shared" si="0"/>
        <v>0</v>
      </c>
      <c r="D95" s="21"/>
      <c r="E95" s="20">
        <v>0</v>
      </c>
      <c r="F95" s="14">
        <f>D95/2080</f>
        <v>0</v>
      </c>
      <c r="G95" s="19">
        <f>$E95*F95</f>
        <v>0</v>
      </c>
      <c r="H95" s="224"/>
      <c r="I95" s="224"/>
      <c r="J95" s="224"/>
      <c r="K95" s="224"/>
      <c r="L95" s="224"/>
      <c r="M95" s="224"/>
      <c r="N95" s="224"/>
      <c r="O95" s="224"/>
      <c r="P95" s="224"/>
      <c r="Q95" s="224"/>
      <c r="R95" s="224"/>
      <c r="S95" s="224"/>
    </row>
    <row r="96" spans="2:19">
      <c r="B96" s="18">
        <f t="shared" si="0"/>
        <v>0</v>
      </c>
      <c r="C96" s="17">
        <f t="shared" si="0"/>
        <v>0</v>
      </c>
      <c r="D96" s="16"/>
      <c r="E96" s="15">
        <v>0</v>
      </c>
      <c r="F96" s="14">
        <f>D96/2080</f>
        <v>0</v>
      </c>
      <c r="G96" s="13">
        <f>$E96*F96</f>
        <v>0</v>
      </c>
      <c r="H96" s="224"/>
      <c r="I96" s="224"/>
      <c r="J96" s="224"/>
      <c r="K96" s="224"/>
      <c r="L96" s="224"/>
      <c r="M96" s="224"/>
      <c r="N96" s="224"/>
      <c r="O96" s="224"/>
      <c r="P96" s="224"/>
      <c r="Q96" s="224"/>
      <c r="R96" s="224"/>
      <c r="S96" s="224"/>
    </row>
    <row r="97" spans="2:19">
      <c r="B97" s="242"/>
      <c r="C97" s="242"/>
      <c r="D97" s="224"/>
      <c r="E97" s="243"/>
      <c r="F97" s="244" t="s">
        <v>127</v>
      </c>
      <c r="G97" s="12">
        <f>SUM(G93:G96)</f>
        <v>418269.23076923081</v>
      </c>
      <c r="H97" s="224"/>
      <c r="I97" s="224"/>
      <c r="J97" s="224"/>
      <c r="K97" s="224"/>
      <c r="L97" s="224"/>
      <c r="M97" s="224"/>
      <c r="N97" s="224"/>
      <c r="O97" s="224"/>
      <c r="P97" s="224"/>
      <c r="Q97" s="224"/>
      <c r="R97" s="224"/>
      <c r="S97" s="224"/>
    </row>
    <row r="98" spans="2:19">
      <c r="B98" s="238"/>
      <c r="C98" s="237"/>
      <c r="D98" s="238"/>
      <c r="E98" s="239"/>
      <c r="F98" s="239"/>
      <c r="G98" s="245"/>
      <c r="H98" s="224"/>
      <c r="I98" s="224"/>
      <c r="J98" s="224"/>
      <c r="K98" s="224"/>
      <c r="L98" s="224"/>
      <c r="M98" s="224"/>
      <c r="N98" s="224"/>
      <c r="O98" s="224"/>
      <c r="P98" s="224"/>
      <c r="Q98" s="224"/>
      <c r="R98" s="224"/>
      <c r="S98" s="224"/>
    </row>
    <row r="99" spans="2:19">
      <c r="B99" s="224"/>
      <c r="C99" s="224"/>
      <c r="D99" s="224"/>
      <c r="E99" s="224"/>
      <c r="F99" s="224"/>
      <c r="G99" s="224"/>
      <c r="H99" s="224"/>
      <c r="I99" s="224"/>
      <c r="J99" s="224"/>
      <c r="K99" s="224"/>
      <c r="L99" s="224"/>
      <c r="M99" s="224"/>
      <c r="N99" s="224"/>
      <c r="O99" s="224"/>
      <c r="P99" s="224"/>
      <c r="Q99" s="224"/>
      <c r="R99" s="224"/>
      <c r="S99" s="224"/>
    </row>
    <row r="100" spans="2:19">
      <c r="B100" s="10" t="s">
        <v>91</v>
      </c>
      <c r="C100" s="9"/>
      <c r="D100" s="3" t="s">
        <v>128</v>
      </c>
      <c r="E100" s="3"/>
      <c r="F100" s="3"/>
      <c r="G100" s="3"/>
      <c r="H100" s="3"/>
      <c r="I100" s="11"/>
      <c r="J100" s="11"/>
      <c r="K100" s="11"/>
      <c r="L100" s="11"/>
      <c r="M100" s="11"/>
      <c r="N100" s="11"/>
      <c r="O100" s="11"/>
      <c r="P100" s="11"/>
      <c r="Q100" s="11"/>
      <c r="R100" s="11"/>
      <c r="S100" s="11"/>
    </row>
    <row r="101" spans="2:19">
      <c r="B101" s="246"/>
      <c r="C101" s="246" t="s">
        <v>129</v>
      </c>
      <c r="D101" s="246" t="s">
        <v>28</v>
      </c>
      <c r="E101" s="223"/>
      <c r="F101" s="223"/>
      <c r="G101" s="223"/>
      <c r="H101" s="224"/>
      <c r="I101" s="224"/>
      <c r="J101" s="224"/>
      <c r="K101" s="224"/>
      <c r="L101" s="224"/>
      <c r="M101" s="224"/>
      <c r="N101" s="224"/>
      <c r="O101" s="224"/>
      <c r="P101" s="224"/>
      <c r="Q101" s="224"/>
      <c r="R101" s="224"/>
      <c r="S101" s="224"/>
    </row>
    <row r="102" spans="2:19">
      <c r="B102" s="223">
        <v>1</v>
      </c>
      <c r="C102" s="224">
        <v>15000</v>
      </c>
      <c r="D102" s="224" t="s">
        <v>130</v>
      </c>
      <c r="E102" s="224"/>
      <c r="F102" s="224"/>
      <c r="G102" s="224"/>
      <c r="H102" s="224"/>
      <c r="I102" s="224"/>
      <c r="J102" s="224"/>
      <c r="K102" s="224"/>
      <c r="L102" s="224"/>
      <c r="M102" s="224"/>
      <c r="N102" s="224"/>
      <c r="O102" s="224"/>
      <c r="P102" s="224"/>
      <c r="Q102" s="224"/>
      <c r="R102" s="224"/>
      <c r="S102" s="224"/>
    </row>
    <row r="103" spans="2:19">
      <c r="B103" s="223">
        <v>2</v>
      </c>
      <c r="C103" s="223"/>
      <c r="D103" s="223"/>
      <c r="E103" s="223"/>
      <c r="F103" s="223"/>
      <c r="G103" s="223"/>
      <c r="H103" s="224"/>
      <c r="I103" s="224"/>
      <c r="J103" s="224"/>
      <c r="K103" s="224"/>
      <c r="L103" s="224"/>
      <c r="M103" s="224"/>
      <c r="N103" s="224"/>
      <c r="O103" s="224"/>
      <c r="P103" s="224"/>
      <c r="Q103" s="224"/>
      <c r="R103" s="224"/>
      <c r="S103" s="224"/>
    </row>
    <row r="104" spans="2:19">
      <c r="B104" s="223">
        <v>3</v>
      </c>
      <c r="C104" s="223"/>
      <c r="D104" s="223"/>
      <c r="E104" s="223"/>
      <c r="F104" s="223"/>
      <c r="G104" s="223"/>
      <c r="H104" s="224"/>
      <c r="I104" s="224"/>
      <c r="J104" s="224"/>
      <c r="K104" s="224"/>
      <c r="L104" s="224"/>
      <c r="M104" s="224"/>
      <c r="N104" s="224"/>
      <c r="O104" s="224"/>
      <c r="P104" s="224"/>
      <c r="Q104" s="224"/>
      <c r="R104" s="224"/>
      <c r="S104" s="224"/>
    </row>
    <row r="105" spans="2:19">
      <c r="B105" s="223"/>
      <c r="C105" s="223"/>
      <c r="D105" s="223"/>
      <c r="E105" s="223"/>
      <c r="F105" s="223"/>
      <c r="G105" s="223"/>
      <c r="H105" s="224"/>
      <c r="I105" s="224"/>
      <c r="J105" s="224"/>
      <c r="K105" s="224"/>
      <c r="L105" s="224"/>
      <c r="M105" s="224"/>
      <c r="N105" s="224"/>
      <c r="O105" s="224"/>
      <c r="P105" s="224"/>
      <c r="Q105" s="224"/>
      <c r="R105" s="224"/>
      <c r="S105" s="224"/>
    </row>
    <row r="106" spans="2:19">
      <c r="B106" s="247" t="s">
        <v>127</v>
      </c>
      <c r="C106" s="248">
        <f>SUM(C102:C104)</f>
        <v>15000</v>
      </c>
      <c r="D106" s="223"/>
      <c r="E106" s="223"/>
      <c r="F106" s="223"/>
      <c r="G106" s="223"/>
      <c r="H106" s="224"/>
      <c r="I106" s="224"/>
      <c r="J106" s="224"/>
      <c r="K106" s="224"/>
      <c r="L106" s="224"/>
      <c r="M106" s="224"/>
      <c r="N106" s="224"/>
      <c r="O106" s="224"/>
      <c r="P106" s="224"/>
      <c r="Q106" s="224"/>
      <c r="R106" s="224"/>
      <c r="S106" s="224"/>
    </row>
    <row r="107" spans="2:19">
      <c r="B107" s="223"/>
      <c r="C107" s="223"/>
      <c r="D107" s="223"/>
      <c r="E107" s="223"/>
      <c r="F107" s="223"/>
      <c r="G107" s="223"/>
      <c r="H107" s="224"/>
      <c r="I107" s="224"/>
      <c r="J107" s="224"/>
      <c r="K107" s="224"/>
      <c r="L107" s="224"/>
      <c r="M107" s="224"/>
      <c r="N107" s="224"/>
      <c r="O107" s="224"/>
      <c r="P107" s="224"/>
      <c r="Q107" s="224"/>
      <c r="R107" s="224"/>
      <c r="S107" s="224"/>
    </row>
    <row r="108" spans="2:19">
      <c r="B108" s="10" t="s">
        <v>131</v>
      </c>
      <c r="C108" s="223"/>
      <c r="D108" s="3" t="s">
        <v>128</v>
      </c>
      <c r="E108" s="3"/>
      <c r="F108" s="3"/>
      <c r="G108" s="3"/>
      <c r="H108" s="3"/>
      <c r="I108" s="11"/>
      <c r="J108" s="11"/>
      <c r="K108" s="11"/>
      <c r="L108" s="11"/>
      <c r="M108" s="11"/>
      <c r="N108" s="11"/>
      <c r="O108" s="11"/>
      <c r="P108" s="11"/>
      <c r="Q108" s="11"/>
      <c r="R108" s="11"/>
      <c r="S108" s="11"/>
    </row>
    <row r="109" spans="2:19">
      <c r="B109" s="246"/>
      <c r="C109" s="246" t="s">
        <v>129</v>
      </c>
      <c r="D109" s="246" t="s">
        <v>28</v>
      </c>
      <c r="E109" s="223"/>
      <c r="F109" s="223"/>
      <c r="G109" s="223"/>
      <c r="H109" s="224"/>
      <c r="I109" s="224"/>
      <c r="J109" s="224"/>
      <c r="K109" s="224"/>
      <c r="L109" s="224"/>
      <c r="M109" s="224"/>
      <c r="N109" s="224"/>
      <c r="O109" s="224"/>
      <c r="P109" s="224"/>
      <c r="Q109" s="224"/>
      <c r="R109" s="224"/>
      <c r="S109" s="224"/>
    </row>
    <row r="110" spans="2:19">
      <c r="B110" s="223">
        <v>1</v>
      </c>
      <c r="C110" s="224"/>
      <c r="D110" s="224"/>
      <c r="E110" s="224"/>
      <c r="F110" s="224"/>
      <c r="G110" s="224"/>
      <c r="H110" s="224"/>
      <c r="I110" s="224"/>
      <c r="J110" s="224"/>
      <c r="K110" s="224"/>
      <c r="L110" s="224"/>
      <c r="M110" s="224"/>
      <c r="N110" s="224"/>
      <c r="O110" s="224"/>
      <c r="P110" s="224"/>
      <c r="Q110" s="224"/>
      <c r="R110" s="224"/>
      <c r="S110" s="224"/>
    </row>
    <row r="111" spans="2:19">
      <c r="B111" s="223">
        <v>2</v>
      </c>
      <c r="C111" s="223"/>
      <c r="D111" s="223"/>
      <c r="E111" s="223"/>
      <c r="F111" s="223"/>
      <c r="G111" s="223"/>
      <c r="H111" s="224"/>
      <c r="I111" s="224"/>
      <c r="J111" s="224"/>
      <c r="K111" s="224"/>
      <c r="L111" s="224"/>
      <c r="M111" s="224"/>
      <c r="N111" s="224"/>
      <c r="O111" s="224"/>
      <c r="P111" s="224"/>
      <c r="Q111" s="224"/>
      <c r="R111" s="224"/>
      <c r="S111" s="224"/>
    </row>
    <row r="112" spans="2:19">
      <c r="B112" s="223">
        <v>3</v>
      </c>
      <c r="C112" s="223"/>
      <c r="D112" s="223"/>
      <c r="E112" s="223"/>
      <c r="F112" s="223"/>
      <c r="G112" s="223"/>
      <c r="H112" s="224"/>
      <c r="I112" s="224"/>
      <c r="J112" s="224"/>
      <c r="K112" s="224"/>
      <c r="L112" s="224"/>
      <c r="M112" s="224"/>
      <c r="N112" s="224"/>
      <c r="O112" s="224"/>
      <c r="P112" s="224"/>
      <c r="Q112" s="224"/>
      <c r="R112" s="224"/>
      <c r="S112" s="224"/>
    </row>
    <row r="113" spans="2:19">
      <c r="B113" s="223"/>
      <c r="C113" s="223"/>
      <c r="D113" s="223"/>
      <c r="E113" s="223"/>
      <c r="F113" s="223"/>
      <c r="G113" s="223"/>
      <c r="H113" s="224"/>
      <c r="I113" s="224"/>
      <c r="J113" s="224"/>
      <c r="K113" s="224"/>
      <c r="L113" s="224"/>
      <c r="M113" s="224"/>
      <c r="N113" s="224"/>
      <c r="O113" s="224"/>
      <c r="P113" s="224"/>
      <c r="Q113" s="224"/>
      <c r="R113" s="224"/>
      <c r="S113" s="224"/>
    </row>
    <row r="114" spans="2:19">
      <c r="B114" s="247" t="s">
        <v>127</v>
      </c>
      <c r="C114" s="248">
        <f>SUM(C110:C112)</f>
        <v>0</v>
      </c>
      <c r="D114" s="223"/>
      <c r="E114" s="223"/>
      <c r="F114" s="223"/>
      <c r="G114" s="223"/>
      <c r="H114" s="224"/>
      <c r="I114" s="224"/>
      <c r="J114" s="224"/>
      <c r="K114" s="224"/>
      <c r="L114" s="224"/>
      <c r="M114" s="224"/>
      <c r="N114" s="224"/>
      <c r="O114" s="224"/>
      <c r="P114" s="224"/>
      <c r="Q114" s="224"/>
      <c r="R114" s="224"/>
      <c r="S114" s="224"/>
    </row>
    <row r="115" spans="2:19">
      <c r="B115" s="246"/>
      <c r="C115" s="249"/>
      <c r="D115" s="223"/>
      <c r="E115" s="223"/>
      <c r="F115" s="223"/>
      <c r="G115" s="223"/>
      <c r="H115" s="224"/>
      <c r="I115" s="224"/>
      <c r="J115" s="224"/>
      <c r="K115" s="224"/>
      <c r="L115" s="224"/>
      <c r="M115" s="224"/>
      <c r="N115" s="224"/>
      <c r="O115" s="224"/>
      <c r="P115" s="224"/>
      <c r="Q115" s="224"/>
      <c r="R115" s="224"/>
      <c r="S115" s="224"/>
    </row>
    <row r="116" spans="2:19">
      <c r="B116" s="246" t="s">
        <v>132</v>
      </c>
      <c r="C116" s="223"/>
      <c r="D116" s="3" t="s">
        <v>128</v>
      </c>
      <c r="E116" s="3"/>
      <c r="F116" s="3"/>
      <c r="G116" s="3"/>
      <c r="H116" s="3"/>
      <c r="I116" s="11"/>
      <c r="J116" s="11"/>
      <c r="K116" s="11"/>
      <c r="L116" s="11"/>
      <c r="M116" s="11"/>
      <c r="N116" s="11"/>
      <c r="O116" s="11"/>
      <c r="P116" s="11"/>
      <c r="Q116" s="11"/>
      <c r="R116" s="11"/>
      <c r="S116" s="11"/>
    </row>
    <row r="117" spans="2:19">
      <c r="B117" s="246"/>
      <c r="C117" s="246" t="s">
        <v>129</v>
      </c>
      <c r="D117" s="246" t="s">
        <v>28</v>
      </c>
      <c r="E117" s="223"/>
      <c r="F117" s="223"/>
      <c r="G117" s="223"/>
      <c r="H117" s="224"/>
      <c r="I117" s="224"/>
      <c r="J117" s="224"/>
      <c r="K117" s="224"/>
      <c r="L117" s="224"/>
      <c r="M117" s="224"/>
      <c r="N117" s="224"/>
      <c r="O117" s="224"/>
      <c r="P117" s="224"/>
      <c r="Q117" s="224"/>
      <c r="R117" s="224"/>
      <c r="S117" s="224"/>
    </row>
    <row r="118" spans="2:19">
      <c r="B118" s="223">
        <v>1</v>
      </c>
      <c r="C118" s="224"/>
      <c r="D118" s="224"/>
      <c r="E118" s="224"/>
      <c r="F118" s="224"/>
      <c r="G118" s="224"/>
      <c r="H118" s="224"/>
      <c r="I118" s="224"/>
      <c r="J118" s="224"/>
      <c r="K118" s="224"/>
      <c r="L118" s="224"/>
      <c r="M118" s="224"/>
      <c r="N118" s="224"/>
      <c r="O118" s="224"/>
      <c r="P118" s="224"/>
      <c r="Q118" s="224"/>
      <c r="R118" s="224"/>
      <c r="S118" s="224"/>
    </row>
    <row r="119" spans="2:19">
      <c r="B119" s="223">
        <v>2</v>
      </c>
      <c r="C119" s="223"/>
      <c r="D119" s="223"/>
      <c r="E119" s="223"/>
      <c r="F119" s="223"/>
      <c r="G119" s="223"/>
      <c r="H119" s="224"/>
      <c r="I119" s="224"/>
      <c r="J119" s="224"/>
      <c r="K119" s="224"/>
      <c r="L119" s="224"/>
      <c r="M119" s="224"/>
      <c r="N119" s="224"/>
      <c r="O119" s="224"/>
      <c r="P119" s="224"/>
      <c r="Q119" s="224"/>
      <c r="R119" s="224"/>
      <c r="S119" s="224"/>
    </row>
    <row r="120" spans="2:19">
      <c r="B120" s="223">
        <v>3</v>
      </c>
      <c r="C120" s="223"/>
      <c r="D120" s="223"/>
      <c r="E120" s="223"/>
      <c r="F120" s="223"/>
      <c r="G120" s="223"/>
      <c r="H120" s="224"/>
      <c r="I120" s="224"/>
      <c r="J120" s="224"/>
      <c r="K120" s="224"/>
      <c r="L120" s="224"/>
      <c r="M120" s="224"/>
      <c r="N120" s="224"/>
      <c r="O120" s="224"/>
      <c r="P120" s="224"/>
      <c r="Q120" s="224"/>
      <c r="R120" s="224"/>
      <c r="S120" s="224"/>
    </row>
    <row r="121" spans="2:19">
      <c r="B121" s="223"/>
      <c r="C121" s="223"/>
      <c r="D121" s="223"/>
      <c r="E121" s="223"/>
      <c r="F121" s="223"/>
      <c r="G121" s="223"/>
      <c r="H121" s="224"/>
      <c r="I121" s="224"/>
      <c r="J121" s="224"/>
      <c r="K121" s="224"/>
      <c r="L121" s="224"/>
      <c r="M121" s="224"/>
      <c r="N121" s="224"/>
      <c r="O121" s="224"/>
      <c r="P121" s="224"/>
      <c r="Q121" s="224"/>
      <c r="R121" s="224"/>
      <c r="S121" s="224"/>
    </row>
    <row r="122" spans="2:19">
      <c r="B122" s="247" t="s">
        <v>127</v>
      </c>
      <c r="C122" s="248">
        <f>SUM(C118:C120)</f>
        <v>0</v>
      </c>
      <c r="D122" s="223"/>
      <c r="E122" s="223"/>
      <c r="F122" s="223"/>
      <c r="G122" s="223"/>
      <c r="H122" s="224"/>
      <c r="I122" s="224"/>
      <c r="J122" s="224"/>
      <c r="K122" s="224"/>
      <c r="L122" s="224"/>
      <c r="M122" s="224"/>
      <c r="N122" s="224"/>
      <c r="O122" s="224"/>
      <c r="P122" s="224"/>
      <c r="Q122" s="224"/>
      <c r="R122" s="224"/>
      <c r="S122" s="224"/>
    </row>
    <row r="123" spans="2:19" ht="15.75" thickBot="1">
      <c r="B123" s="223"/>
      <c r="C123" s="223"/>
      <c r="D123" s="223"/>
      <c r="E123" s="223"/>
      <c r="F123" s="223"/>
      <c r="G123" s="223"/>
      <c r="H123" s="221"/>
      <c r="I123" s="221"/>
      <c r="J123" s="224"/>
      <c r="K123" s="224"/>
      <c r="L123" s="224"/>
      <c r="M123" s="224"/>
      <c r="N123" s="224"/>
      <c r="O123" s="224"/>
      <c r="P123" s="224"/>
      <c r="Q123" s="224"/>
      <c r="R123" s="224"/>
      <c r="S123" s="224"/>
    </row>
    <row r="124" spans="2:19" ht="20.25">
      <c r="B124" s="8" t="s">
        <v>97</v>
      </c>
      <c r="C124" s="8"/>
      <c r="D124" s="7"/>
      <c r="E124" s="7"/>
      <c r="F124" s="6"/>
      <c r="G124" s="6"/>
      <c r="H124" s="221"/>
      <c r="I124" s="221"/>
      <c r="J124" s="221"/>
      <c r="K124" s="221"/>
      <c r="L124" s="221"/>
      <c r="M124" s="221"/>
      <c r="N124" s="221"/>
      <c r="O124" s="221"/>
      <c r="P124" s="221"/>
      <c r="Q124" s="221"/>
      <c r="R124" s="221"/>
      <c r="S124" s="221"/>
    </row>
    <row r="125" spans="2:19" ht="15">
      <c r="B125" s="250"/>
      <c r="C125" s="250"/>
      <c r="D125" s="221"/>
      <c r="E125" s="221"/>
      <c r="F125" s="251"/>
      <c r="G125" s="251"/>
      <c r="H125" s="221"/>
      <c r="I125" s="221"/>
      <c r="J125" s="221"/>
      <c r="K125" s="221"/>
      <c r="L125" s="221"/>
      <c r="M125" s="221"/>
      <c r="N125" s="221"/>
      <c r="O125" s="221"/>
      <c r="P125" s="221"/>
      <c r="Q125" s="221"/>
      <c r="R125" s="221"/>
      <c r="S125" s="221"/>
    </row>
    <row r="126" spans="2:19" ht="15">
      <c r="B126" s="252" t="s">
        <v>98</v>
      </c>
      <c r="C126" s="252" t="s">
        <v>133</v>
      </c>
      <c r="D126" s="221"/>
      <c r="E126" s="221"/>
      <c r="F126" s="221"/>
      <c r="G126" s="221"/>
      <c r="H126" s="224"/>
      <c r="I126" s="224"/>
      <c r="J126" s="224"/>
      <c r="K126" s="224"/>
      <c r="L126" s="221"/>
      <c r="M126" s="221"/>
      <c r="N126" s="221"/>
      <c r="O126" s="221"/>
      <c r="P126" s="221"/>
      <c r="Q126" s="221"/>
      <c r="R126" s="221"/>
      <c r="S126" s="221"/>
    </row>
    <row r="127" spans="2:19">
      <c r="B127" s="185">
        <v>0.2</v>
      </c>
      <c r="C127" s="4" t="s">
        <v>134</v>
      </c>
      <c r="D127" s="3"/>
      <c r="E127" s="3"/>
      <c r="F127" s="3"/>
      <c r="G127" s="3"/>
      <c r="H127" s="3"/>
      <c r="I127" s="224"/>
      <c r="J127" s="224"/>
      <c r="K127" s="224"/>
      <c r="L127" s="224"/>
      <c r="M127" s="224"/>
      <c r="N127" s="224"/>
      <c r="O127" s="224"/>
      <c r="P127" s="224"/>
      <c r="Q127" s="224"/>
      <c r="R127" s="224"/>
      <c r="S127" s="224"/>
    </row>
    <row r="131" spans="2:18" ht="15">
      <c r="B131" s="42" t="s">
        <v>1039</v>
      </c>
    </row>
    <row r="132" spans="2:18" ht="15" thickBot="1"/>
    <row r="133" spans="2:18" ht="21" thickBot="1">
      <c r="B133" s="41" t="s">
        <v>1142</v>
      </c>
      <c r="C133" s="40"/>
      <c r="D133" s="40"/>
      <c r="E133" s="40"/>
      <c r="F133" s="40"/>
      <c r="G133" s="40"/>
      <c r="H133" s="40"/>
      <c r="I133" s="40"/>
      <c r="J133" s="40"/>
      <c r="K133" s="40"/>
      <c r="L133" s="39"/>
      <c r="M133" s="224"/>
      <c r="N133" s="224"/>
      <c r="O133" s="224"/>
      <c r="P133" s="224"/>
      <c r="Q133" s="224"/>
      <c r="R133" s="224"/>
    </row>
    <row r="134" spans="2:18" ht="20.25">
      <c r="B134" s="38" t="s">
        <v>88</v>
      </c>
      <c r="C134" s="37"/>
      <c r="D134" s="36"/>
      <c r="E134" s="36"/>
      <c r="F134" s="36"/>
      <c r="G134" s="36"/>
      <c r="H134" s="36"/>
      <c r="I134" s="36"/>
      <c r="J134" s="36"/>
      <c r="K134" s="36"/>
      <c r="L134" s="36"/>
      <c r="M134" s="224"/>
      <c r="N134" s="224"/>
      <c r="O134" s="224"/>
      <c r="P134" s="224"/>
      <c r="Q134" s="224"/>
      <c r="R134" s="224"/>
    </row>
    <row r="135" spans="2:18" ht="20.25">
      <c r="B135" s="10" t="s">
        <v>112</v>
      </c>
      <c r="C135" s="223"/>
      <c r="D135" s="223"/>
      <c r="E135" s="223"/>
      <c r="F135" s="223"/>
      <c r="G135" s="223"/>
      <c r="H135" s="224"/>
      <c r="I135" s="225"/>
      <c r="J135" s="225"/>
      <c r="K135" s="225"/>
      <c r="L135" s="225"/>
      <c r="M135" s="224"/>
      <c r="N135" s="224"/>
      <c r="O135" s="224"/>
      <c r="P135" s="224"/>
      <c r="Q135" s="224"/>
      <c r="R135" s="224"/>
    </row>
    <row r="136" spans="2:18" ht="20.25">
      <c r="B136" s="3" t="s">
        <v>113</v>
      </c>
      <c r="C136" s="3"/>
      <c r="D136" s="3"/>
      <c r="E136" s="3"/>
      <c r="F136" s="3"/>
      <c r="G136" s="3"/>
      <c r="H136" s="11"/>
      <c r="I136" s="35"/>
      <c r="J136" s="225"/>
      <c r="K136" s="225"/>
      <c r="L136" s="225"/>
      <c r="M136" s="224"/>
      <c r="N136" s="224"/>
      <c r="O136" s="224"/>
      <c r="P136" s="224"/>
      <c r="Q136" s="224"/>
      <c r="R136" s="224"/>
    </row>
    <row r="137" spans="2:18" ht="20.25">
      <c r="B137" s="3" t="s">
        <v>114</v>
      </c>
      <c r="C137" s="3"/>
      <c r="D137" s="3"/>
      <c r="E137" s="3"/>
      <c r="F137" s="3"/>
      <c r="G137" s="3"/>
      <c r="H137" s="11"/>
      <c r="I137" s="35"/>
      <c r="J137" s="225"/>
      <c r="K137" s="225"/>
      <c r="L137" s="225"/>
      <c r="M137" s="224"/>
      <c r="N137" s="224"/>
      <c r="O137" s="224"/>
      <c r="P137" s="224"/>
      <c r="Q137" s="224"/>
      <c r="R137" s="224"/>
    </row>
    <row r="138" spans="2:18" ht="20.25">
      <c r="B138" s="223"/>
      <c r="C138" s="223"/>
      <c r="D138" s="223"/>
      <c r="E138" s="223"/>
      <c r="F138" s="223"/>
      <c r="G138" s="223"/>
      <c r="H138" s="224"/>
      <c r="I138" s="225"/>
      <c r="J138" s="225"/>
      <c r="K138" s="225"/>
      <c r="L138" s="225"/>
      <c r="M138" s="224"/>
      <c r="N138" s="224"/>
      <c r="O138" s="224"/>
      <c r="P138" s="224"/>
      <c r="Q138" s="224"/>
      <c r="R138" s="224"/>
    </row>
    <row r="139" spans="2:18" ht="51">
      <c r="B139" s="30" t="s">
        <v>115</v>
      </c>
      <c r="C139" s="30" t="s">
        <v>116</v>
      </c>
      <c r="D139" s="34" t="s">
        <v>117</v>
      </c>
      <c r="E139" s="33"/>
      <c r="F139" s="32"/>
      <c r="G139" s="31"/>
      <c r="H139" s="29" t="s">
        <v>118</v>
      </c>
      <c r="I139" s="226"/>
      <c r="J139" s="226"/>
      <c r="K139" s="226"/>
      <c r="L139" s="226"/>
      <c r="M139" s="226"/>
      <c r="N139" s="226"/>
      <c r="O139" s="226"/>
      <c r="P139" s="226"/>
      <c r="Q139" s="226"/>
      <c r="R139" s="226"/>
    </row>
    <row r="140" spans="2:18" ht="15">
      <c r="B140" s="228"/>
      <c r="C140" s="228"/>
      <c r="D140" s="600"/>
      <c r="E140" s="601"/>
      <c r="F140" s="601"/>
      <c r="G140" s="602"/>
      <c r="H140" s="229"/>
      <c r="I140" s="224"/>
      <c r="J140" s="224"/>
      <c r="K140" s="224"/>
      <c r="L140" s="224"/>
      <c r="M140" s="224"/>
      <c r="N140" s="224"/>
      <c r="O140" s="224"/>
      <c r="P140" s="224"/>
      <c r="Q140" s="224"/>
      <c r="R140" s="224"/>
    </row>
    <row r="141" spans="2:18" ht="15">
      <c r="B141" s="230"/>
      <c r="C141" s="230"/>
      <c r="D141" s="603"/>
      <c r="E141" s="604"/>
      <c r="F141" s="604"/>
      <c r="G141" s="605"/>
      <c r="H141" s="231"/>
      <c r="I141" s="224"/>
      <c r="J141" s="224"/>
      <c r="K141" s="224"/>
      <c r="L141" s="224"/>
      <c r="M141" s="224"/>
      <c r="N141" s="224"/>
      <c r="O141" s="224"/>
      <c r="P141" s="224"/>
      <c r="Q141" s="224"/>
      <c r="R141" s="224"/>
    </row>
    <row r="142" spans="2:18" ht="15">
      <c r="B142" s="232"/>
      <c r="C142" s="233"/>
      <c r="D142" s="603"/>
      <c r="E142" s="604"/>
      <c r="F142" s="604"/>
      <c r="G142" s="605"/>
      <c r="H142" s="231"/>
      <c r="I142" s="224"/>
      <c r="J142" s="224"/>
      <c r="K142" s="224"/>
      <c r="L142" s="224"/>
      <c r="M142" s="224"/>
      <c r="N142" s="224"/>
      <c r="O142" s="224"/>
      <c r="P142" s="224"/>
      <c r="Q142" s="224"/>
      <c r="R142" s="224"/>
    </row>
    <row r="143" spans="2:18" ht="15">
      <c r="B143" s="234"/>
      <c r="C143" s="235"/>
      <c r="D143" s="597"/>
      <c r="E143" s="598"/>
      <c r="F143" s="598"/>
      <c r="G143" s="599"/>
      <c r="H143" s="236"/>
      <c r="I143" s="224"/>
      <c r="J143" s="224"/>
      <c r="K143" s="224"/>
      <c r="L143" s="224"/>
      <c r="M143" s="224"/>
      <c r="N143" s="224"/>
      <c r="O143" s="224"/>
      <c r="P143" s="224"/>
      <c r="Q143" s="224"/>
      <c r="R143" s="224"/>
    </row>
    <row r="144" spans="2:18" ht="15">
      <c r="B144" s="237"/>
      <c r="C144" s="238"/>
      <c r="D144" s="239"/>
      <c r="E144" s="239"/>
      <c r="F144" s="240"/>
      <c r="G144" s="240"/>
      <c r="H144" s="241"/>
      <c r="I144" s="347"/>
      <c r="J144" s="347"/>
      <c r="K144" s="227"/>
      <c r="L144" s="224"/>
      <c r="M144" s="224"/>
      <c r="N144" s="224"/>
      <c r="O144" s="224"/>
      <c r="P144" s="224"/>
      <c r="Q144" s="224"/>
      <c r="R144" s="224"/>
    </row>
    <row r="145" spans="2:18" ht="20.25">
      <c r="B145" s="3" t="s">
        <v>121</v>
      </c>
      <c r="C145" s="3"/>
      <c r="D145" s="3"/>
      <c r="E145" s="3"/>
      <c r="F145" s="3"/>
      <c r="G145" s="3"/>
      <c r="H145" s="3"/>
      <c r="I145" s="3"/>
      <c r="J145" s="225"/>
      <c r="K145" s="225"/>
      <c r="L145" s="224"/>
      <c r="M145" s="224"/>
      <c r="N145" s="224"/>
      <c r="O145" s="224"/>
      <c r="P145" s="224"/>
      <c r="Q145" s="224"/>
      <c r="R145" s="224"/>
    </row>
    <row r="146" spans="2:18" ht="38.25">
      <c r="B146" s="29" t="s">
        <v>122</v>
      </c>
      <c r="C146" s="29" t="s">
        <v>116</v>
      </c>
      <c r="D146" s="30" t="s">
        <v>123</v>
      </c>
      <c r="E146" s="29" t="s">
        <v>124</v>
      </c>
      <c r="F146" s="29" t="s">
        <v>125</v>
      </c>
      <c r="G146" s="29" t="s">
        <v>126</v>
      </c>
      <c r="H146" s="224"/>
      <c r="I146" s="224"/>
      <c r="J146" s="224"/>
      <c r="K146" s="224"/>
      <c r="L146" s="226"/>
      <c r="M146" s="226"/>
      <c r="N146" s="226"/>
      <c r="O146" s="226"/>
      <c r="P146" s="226"/>
      <c r="Q146" s="226"/>
      <c r="R146" s="226"/>
    </row>
    <row r="147" spans="2:18">
      <c r="B147" s="28">
        <f t="shared" ref="B147:C150" si="1">B140</f>
        <v>0</v>
      </c>
      <c r="C147" s="27">
        <f t="shared" si="1"/>
        <v>0</v>
      </c>
      <c r="D147" s="26"/>
      <c r="E147" s="25">
        <v>0</v>
      </c>
      <c r="F147" s="24">
        <f>D147/2080</f>
        <v>0</v>
      </c>
      <c r="G147" s="23">
        <f>$E147*F147</f>
        <v>0</v>
      </c>
      <c r="H147" s="224"/>
      <c r="I147" s="224"/>
      <c r="J147" s="224"/>
      <c r="K147" s="224"/>
      <c r="L147" s="224"/>
      <c r="M147" s="224"/>
      <c r="N147" s="224"/>
      <c r="O147" s="224"/>
      <c r="P147" s="224"/>
      <c r="Q147" s="224"/>
      <c r="R147" s="224"/>
    </row>
    <row r="148" spans="2:18">
      <c r="B148" s="18">
        <f t="shared" si="1"/>
        <v>0</v>
      </c>
      <c r="C148" s="22">
        <f t="shared" si="1"/>
        <v>0</v>
      </c>
      <c r="D148" s="21"/>
      <c r="E148" s="20">
        <v>0</v>
      </c>
      <c r="F148" s="14">
        <f>D148/2080</f>
        <v>0</v>
      </c>
      <c r="G148" s="19">
        <f>$E148*F148</f>
        <v>0</v>
      </c>
      <c r="H148" s="224"/>
      <c r="I148" s="224"/>
      <c r="J148" s="224"/>
      <c r="K148" s="224"/>
      <c r="L148" s="224"/>
      <c r="M148" s="224"/>
      <c r="N148" s="224"/>
      <c r="O148" s="224"/>
      <c r="P148" s="224"/>
      <c r="Q148" s="224"/>
      <c r="R148" s="224"/>
    </row>
    <row r="149" spans="2:18">
      <c r="B149" s="18">
        <f t="shared" si="1"/>
        <v>0</v>
      </c>
      <c r="C149" s="22">
        <f t="shared" si="1"/>
        <v>0</v>
      </c>
      <c r="D149" s="21"/>
      <c r="E149" s="20">
        <v>0</v>
      </c>
      <c r="F149" s="14">
        <f>D149/2080</f>
        <v>0</v>
      </c>
      <c r="G149" s="19">
        <f>$E149*F149</f>
        <v>0</v>
      </c>
      <c r="H149" s="224"/>
      <c r="I149" s="224"/>
      <c r="J149" s="224"/>
      <c r="K149" s="224"/>
      <c r="L149" s="224"/>
      <c r="M149" s="224"/>
      <c r="N149" s="224"/>
      <c r="O149" s="224"/>
      <c r="P149" s="224"/>
      <c r="Q149" s="224"/>
      <c r="R149" s="224"/>
    </row>
    <row r="150" spans="2:18">
      <c r="B150" s="18">
        <f t="shared" si="1"/>
        <v>0</v>
      </c>
      <c r="C150" s="17">
        <f t="shared" si="1"/>
        <v>0</v>
      </c>
      <c r="D150" s="16"/>
      <c r="E150" s="15">
        <v>0</v>
      </c>
      <c r="F150" s="14">
        <f>D150/2080</f>
        <v>0</v>
      </c>
      <c r="G150" s="13">
        <f>$E150*F150</f>
        <v>0</v>
      </c>
      <c r="H150" s="224"/>
      <c r="I150" s="224"/>
      <c r="J150" s="224"/>
      <c r="K150" s="224"/>
      <c r="L150" s="224"/>
      <c r="M150" s="224"/>
      <c r="N150" s="224"/>
      <c r="O150" s="224"/>
      <c r="P150" s="224"/>
      <c r="Q150" s="224"/>
      <c r="R150" s="224"/>
    </row>
    <row r="151" spans="2:18">
      <c r="B151" s="242"/>
      <c r="C151" s="242"/>
      <c r="D151" s="224"/>
      <c r="E151" s="243"/>
      <c r="F151" s="244" t="s">
        <v>127</v>
      </c>
      <c r="G151" s="12">
        <f>SUM(G147:G150)</f>
        <v>0</v>
      </c>
      <c r="H151" s="224"/>
      <c r="I151" s="224"/>
      <c r="J151" s="224"/>
      <c r="K151" s="224"/>
      <c r="L151" s="224"/>
      <c r="M151" s="224"/>
      <c r="N151" s="224"/>
      <c r="O151" s="224"/>
      <c r="P151" s="224"/>
      <c r="Q151" s="224"/>
      <c r="R151" s="224"/>
    </row>
    <row r="152" spans="2:18">
      <c r="B152" s="238"/>
      <c r="C152" s="237"/>
      <c r="D152" s="238"/>
      <c r="E152" s="239"/>
      <c r="F152" s="239"/>
      <c r="G152" s="245"/>
      <c r="H152" s="224"/>
      <c r="I152" s="224"/>
      <c r="J152" s="224"/>
      <c r="K152" s="224"/>
      <c r="L152" s="224"/>
      <c r="M152" s="224"/>
      <c r="N152" s="224"/>
      <c r="O152" s="224"/>
      <c r="P152" s="224"/>
      <c r="Q152" s="224"/>
      <c r="R152" s="224"/>
    </row>
    <row r="153" spans="2:18">
      <c r="B153" s="224"/>
      <c r="C153" s="224"/>
      <c r="D153" s="224"/>
      <c r="E153" s="224"/>
      <c r="F153" s="224"/>
      <c r="G153" s="224"/>
      <c r="H153" s="224"/>
      <c r="I153" s="224"/>
      <c r="J153" s="224"/>
      <c r="K153" s="224"/>
      <c r="L153" s="224"/>
      <c r="M153" s="224"/>
      <c r="N153" s="224"/>
      <c r="O153" s="224"/>
      <c r="P153" s="224"/>
      <c r="Q153" s="224"/>
      <c r="R153" s="224"/>
    </row>
    <row r="154" spans="2:18">
      <c r="B154" s="246" t="s">
        <v>91</v>
      </c>
      <c r="C154" s="223"/>
      <c r="D154" s="3" t="s">
        <v>128</v>
      </c>
      <c r="E154" s="3"/>
      <c r="F154" s="3"/>
      <c r="G154" s="3"/>
      <c r="H154" s="3"/>
      <c r="I154" s="11"/>
      <c r="J154" s="11"/>
      <c r="K154" s="11"/>
      <c r="L154" s="11"/>
      <c r="M154" s="11"/>
      <c r="N154" s="11"/>
      <c r="O154" s="11"/>
      <c r="P154" s="11"/>
      <c r="Q154" s="11"/>
      <c r="R154" s="11"/>
    </row>
    <row r="155" spans="2:18">
      <c r="B155" s="246"/>
      <c r="C155" s="246" t="s">
        <v>129</v>
      </c>
      <c r="D155" s="246" t="s">
        <v>28</v>
      </c>
      <c r="E155" s="223"/>
      <c r="F155" s="223"/>
      <c r="G155" s="223"/>
      <c r="H155" s="224"/>
      <c r="I155" s="224"/>
      <c r="J155" s="224"/>
      <c r="K155" s="224"/>
      <c r="L155" s="224"/>
      <c r="M155" s="224"/>
      <c r="N155" s="224"/>
      <c r="O155" s="224"/>
      <c r="P155" s="224"/>
      <c r="Q155" s="224"/>
      <c r="R155" s="224"/>
    </row>
    <row r="156" spans="2:18">
      <c r="B156" s="223">
        <v>1</v>
      </c>
      <c r="C156" s="224"/>
      <c r="D156" s="224"/>
      <c r="E156" s="224"/>
      <c r="F156" s="224"/>
      <c r="G156" s="224"/>
      <c r="H156" s="224"/>
      <c r="I156" s="224"/>
      <c r="J156" s="224"/>
      <c r="K156" s="224"/>
      <c r="L156" s="224"/>
      <c r="M156" s="224"/>
      <c r="N156" s="224"/>
      <c r="O156" s="224"/>
      <c r="P156" s="224"/>
      <c r="Q156" s="224"/>
      <c r="R156" s="224"/>
    </row>
    <row r="157" spans="2:18">
      <c r="B157" s="223">
        <v>2</v>
      </c>
      <c r="C157" s="223"/>
      <c r="D157" s="223"/>
      <c r="E157" s="223"/>
      <c r="F157" s="223"/>
      <c r="G157" s="223"/>
      <c r="H157" s="224"/>
      <c r="I157" s="224"/>
      <c r="J157" s="224"/>
      <c r="K157" s="224"/>
      <c r="L157" s="224"/>
      <c r="M157" s="224"/>
      <c r="N157" s="224"/>
      <c r="O157" s="224"/>
      <c r="P157" s="224"/>
      <c r="Q157" s="224"/>
      <c r="R157" s="224"/>
    </row>
    <row r="158" spans="2:18">
      <c r="B158" s="223">
        <v>3</v>
      </c>
      <c r="C158" s="223"/>
      <c r="D158" s="223"/>
      <c r="E158" s="223"/>
      <c r="F158" s="223"/>
      <c r="G158" s="223"/>
      <c r="H158" s="224"/>
      <c r="I158" s="224"/>
      <c r="J158" s="224"/>
      <c r="K158" s="224"/>
      <c r="L158" s="224"/>
      <c r="M158" s="224"/>
      <c r="N158" s="224"/>
      <c r="O158" s="224"/>
      <c r="P158" s="224"/>
      <c r="Q158" s="224"/>
      <c r="R158" s="224"/>
    </row>
    <row r="159" spans="2:18">
      <c r="B159" s="223"/>
      <c r="C159" s="223"/>
      <c r="D159" s="223"/>
      <c r="E159" s="223"/>
      <c r="F159" s="223"/>
      <c r="G159" s="223"/>
      <c r="H159" s="224"/>
      <c r="I159" s="224"/>
      <c r="J159" s="224"/>
      <c r="K159" s="224"/>
      <c r="L159" s="224"/>
      <c r="M159" s="224"/>
      <c r="N159" s="224"/>
      <c r="O159" s="224"/>
      <c r="P159" s="224"/>
      <c r="Q159" s="224"/>
      <c r="R159" s="224"/>
    </row>
    <row r="160" spans="2:18">
      <c r="B160" s="247" t="s">
        <v>127</v>
      </c>
      <c r="C160" s="248">
        <f>SUM(C156:C158)</f>
        <v>0</v>
      </c>
      <c r="D160" s="223"/>
      <c r="E160" s="223"/>
      <c r="F160" s="223"/>
      <c r="G160" s="223"/>
      <c r="H160" s="224"/>
      <c r="I160" s="224"/>
      <c r="J160" s="224"/>
      <c r="K160" s="224"/>
      <c r="L160" s="224"/>
      <c r="M160" s="224"/>
      <c r="N160" s="224"/>
      <c r="O160" s="224"/>
      <c r="P160" s="224"/>
      <c r="Q160" s="224"/>
      <c r="R160" s="224"/>
    </row>
    <row r="161" spans="2:18">
      <c r="B161" s="223"/>
      <c r="C161" s="223"/>
      <c r="D161" s="223"/>
      <c r="E161" s="223"/>
      <c r="F161" s="223"/>
      <c r="G161" s="223"/>
      <c r="H161" s="224"/>
      <c r="I161" s="224"/>
      <c r="J161" s="224"/>
      <c r="K161" s="224"/>
      <c r="L161" s="224"/>
      <c r="M161" s="224"/>
      <c r="N161" s="224"/>
      <c r="O161" s="224"/>
      <c r="P161" s="224"/>
      <c r="Q161" s="224"/>
      <c r="R161" s="224"/>
    </row>
    <row r="162" spans="2:18">
      <c r="B162" s="246" t="s">
        <v>131</v>
      </c>
      <c r="C162" s="223"/>
      <c r="D162" s="3" t="s">
        <v>128</v>
      </c>
      <c r="E162" s="3"/>
      <c r="F162" s="3"/>
      <c r="G162" s="3"/>
      <c r="H162" s="3"/>
      <c r="I162" s="11"/>
      <c r="J162" s="11"/>
      <c r="K162" s="11"/>
      <c r="L162" s="11"/>
      <c r="M162" s="11"/>
      <c r="N162" s="11"/>
      <c r="O162" s="11"/>
      <c r="P162" s="11"/>
      <c r="Q162" s="11"/>
      <c r="R162" s="11"/>
    </row>
    <row r="163" spans="2:18">
      <c r="B163" s="246"/>
      <c r="C163" s="246" t="s">
        <v>129</v>
      </c>
      <c r="D163" s="246" t="s">
        <v>28</v>
      </c>
      <c r="E163" s="223"/>
      <c r="F163" s="223"/>
      <c r="G163" s="223"/>
      <c r="H163" s="224"/>
      <c r="I163" s="224"/>
      <c r="J163" s="224"/>
      <c r="K163" s="224"/>
      <c r="L163" s="224"/>
      <c r="M163" s="224"/>
      <c r="N163" s="224"/>
      <c r="O163" s="224"/>
      <c r="P163" s="224"/>
      <c r="Q163" s="224"/>
      <c r="R163" s="224"/>
    </row>
    <row r="164" spans="2:18">
      <c r="B164" s="223">
        <v>1</v>
      </c>
      <c r="C164" s="224"/>
      <c r="D164" s="224"/>
      <c r="E164" s="224"/>
      <c r="F164" s="224"/>
      <c r="G164" s="224"/>
      <c r="H164" s="224"/>
      <c r="I164" s="224"/>
      <c r="J164" s="224"/>
      <c r="K164" s="224"/>
      <c r="L164" s="224"/>
      <c r="M164" s="224"/>
      <c r="N164" s="224"/>
      <c r="O164" s="224"/>
      <c r="P164" s="224"/>
      <c r="Q164" s="224"/>
      <c r="R164" s="224"/>
    </row>
    <row r="165" spans="2:18">
      <c r="B165" s="223">
        <v>2</v>
      </c>
      <c r="C165" s="223"/>
      <c r="D165" s="223"/>
      <c r="E165" s="223"/>
      <c r="F165" s="223"/>
      <c r="G165" s="223"/>
      <c r="H165" s="224"/>
      <c r="I165" s="224"/>
      <c r="J165" s="224"/>
      <c r="K165" s="224"/>
      <c r="L165" s="224"/>
      <c r="M165" s="224"/>
      <c r="N165" s="224"/>
      <c r="O165" s="224"/>
      <c r="P165" s="224"/>
      <c r="Q165" s="224"/>
      <c r="R165" s="224"/>
    </row>
    <row r="166" spans="2:18">
      <c r="B166" s="223">
        <v>3</v>
      </c>
      <c r="C166" s="223"/>
      <c r="D166" s="223"/>
      <c r="E166" s="223"/>
      <c r="F166" s="223"/>
      <c r="G166" s="223"/>
      <c r="H166" s="224"/>
      <c r="I166" s="224"/>
      <c r="J166" s="224"/>
      <c r="K166" s="224"/>
      <c r="L166" s="224"/>
      <c r="M166" s="224"/>
      <c r="N166" s="224"/>
      <c r="O166" s="224"/>
      <c r="P166" s="224"/>
      <c r="Q166" s="224"/>
      <c r="R166" s="224"/>
    </row>
    <row r="167" spans="2:18">
      <c r="B167" s="223"/>
      <c r="C167" s="223"/>
      <c r="D167" s="223"/>
      <c r="E167" s="223"/>
      <c r="F167" s="223"/>
      <c r="G167" s="223"/>
      <c r="H167" s="224"/>
      <c r="I167" s="224"/>
      <c r="J167" s="224"/>
      <c r="K167" s="224"/>
      <c r="L167" s="224"/>
      <c r="M167" s="224"/>
      <c r="N167" s="224"/>
      <c r="O167" s="224"/>
      <c r="P167" s="224"/>
      <c r="Q167" s="224"/>
      <c r="R167" s="224"/>
    </row>
    <row r="168" spans="2:18">
      <c r="B168" s="247" t="s">
        <v>127</v>
      </c>
      <c r="C168" s="248">
        <f>SUM(C164:C166)</f>
        <v>0</v>
      </c>
      <c r="D168" s="223"/>
      <c r="E168" s="223"/>
      <c r="F168" s="223"/>
      <c r="G168" s="223"/>
      <c r="H168" s="224"/>
      <c r="I168" s="224"/>
      <c r="J168" s="224"/>
      <c r="K168" s="224"/>
      <c r="L168" s="224"/>
      <c r="M168" s="224"/>
      <c r="N168" s="224"/>
      <c r="O168" s="224"/>
      <c r="P168" s="224"/>
      <c r="Q168" s="224"/>
      <c r="R168" s="224"/>
    </row>
    <row r="169" spans="2:18">
      <c r="B169" s="246"/>
      <c r="C169" s="249"/>
      <c r="D169" s="223"/>
      <c r="E169" s="223"/>
      <c r="F169" s="223"/>
      <c r="G169" s="223"/>
      <c r="H169" s="224"/>
      <c r="I169" s="224"/>
      <c r="J169" s="224"/>
      <c r="K169" s="224"/>
      <c r="L169" s="224"/>
      <c r="M169" s="224"/>
      <c r="N169" s="224"/>
      <c r="O169" s="224"/>
      <c r="P169" s="224"/>
      <c r="Q169" s="224"/>
      <c r="R169" s="224"/>
    </row>
    <row r="170" spans="2:18">
      <c r="B170" s="246" t="s">
        <v>132</v>
      </c>
      <c r="C170" s="223"/>
      <c r="D170" s="3" t="s">
        <v>128</v>
      </c>
      <c r="E170" s="3"/>
      <c r="F170" s="3"/>
      <c r="G170" s="3"/>
      <c r="H170" s="3"/>
      <c r="I170" s="11"/>
      <c r="J170" s="11"/>
      <c r="K170" s="11"/>
      <c r="L170" s="11"/>
      <c r="M170" s="11"/>
      <c r="N170" s="11"/>
      <c r="O170" s="11"/>
      <c r="P170" s="11"/>
      <c r="Q170" s="11"/>
      <c r="R170" s="11"/>
    </row>
    <row r="171" spans="2:18">
      <c r="B171" s="246"/>
      <c r="C171" s="246" t="s">
        <v>129</v>
      </c>
      <c r="D171" s="246" t="s">
        <v>28</v>
      </c>
      <c r="E171" s="223"/>
      <c r="F171" s="223"/>
      <c r="G171" s="223"/>
      <c r="H171" s="224"/>
      <c r="I171" s="224"/>
      <c r="J171" s="224"/>
      <c r="K171" s="224"/>
      <c r="L171" s="224"/>
      <c r="M171" s="224"/>
      <c r="N171" s="224"/>
      <c r="O171" s="224"/>
      <c r="P171" s="224"/>
      <c r="Q171" s="224"/>
      <c r="R171" s="224"/>
    </row>
    <row r="172" spans="2:18">
      <c r="B172" s="223">
        <v>1</v>
      </c>
      <c r="C172" s="224"/>
      <c r="D172" s="224"/>
      <c r="E172" s="224"/>
      <c r="F172" s="224"/>
      <c r="G172" s="224"/>
      <c r="H172" s="224"/>
      <c r="I172" s="224"/>
      <c r="J172" s="224"/>
      <c r="K172" s="224"/>
      <c r="L172" s="224"/>
      <c r="M172" s="224"/>
      <c r="N172" s="224"/>
      <c r="O172" s="224"/>
      <c r="P172" s="224"/>
      <c r="Q172" s="224"/>
      <c r="R172" s="224"/>
    </row>
    <row r="173" spans="2:18">
      <c r="B173" s="223">
        <v>2</v>
      </c>
      <c r="C173" s="223"/>
      <c r="D173" s="223"/>
      <c r="E173" s="223"/>
      <c r="F173" s="223"/>
      <c r="G173" s="223"/>
      <c r="H173" s="224"/>
      <c r="I173" s="224"/>
      <c r="J173" s="224"/>
      <c r="K173" s="224"/>
      <c r="L173" s="224"/>
      <c r="M173" s="224"/>
      <c r="N173" s="224"/>
      <c r="O173" s="224"/>
      <c r="P173" s="224"/>
      <c r="Q173" s="224"/>
      <c r="R173" s="224"/>
    </row>
    <row r="174" spans="2:18">
      <c r="B174" s="223">
        <v>3</v>
      </c>
      <c r="C174" s="223"/>
      <c r="D174" s="223"/>
      <c r="E174" s="223"/>
      <c r="F174" s="223"/>
      <c r="G174" s="223"/>
      <c r="H174" s="224"/>
      <c r="I174" s="224"/>
      <c r="J174" s="224"/>
      <c r="K174" s="224"/>
      <c r="L174" s="224"/>
      <c r="M174" s="224"/>
      <c r="N174" s="224"/>
      <c r="O174" s="224"/>
      <c r="P174" s="224"/>
      <c r="Q174" s="224"/>
      <c r="R174" s="224"/>
    </row>
    <row r="175" spans="2:18">
      <c r="B175" s="223"/>
      <c r="C175" s="223"/>
      <c r="D175" s="223"/>
      <c r="E175" s="223"/>
      <c r="F175" s="223"/>
      <c r="G175" s="223"/>
      <c r="H175" s="224"/>
      <c r="I175" s="224"/>
      <c r="J175" s="224"/>
      <c r="K175" s="224"/>
      <c r="L175" s="224"/>
      <c r="M175" s="224"/>
      <c r="N175" s="224"/>
      <c r="O175" s="224"/>
      <c r="P175" s="224"/>
      <c r="Q175" s="224"/>
      <c r="R175" s="224"/>
    </row>
    <row r="176" spans="2:18">
      <c r="B176" s="247" t="s">
        <v>127</v>
      </c>
      <c r="C176" s="248">
        <f>SUM(C172:C174)</f>
        <v>0</v>
      </c>
      <c r="D176" s="223"/>
      <c r="E176" s="223"/>
      <c r="F176" s="223"/>
      <c r="G176" s="223"/>
      <c r="H176" s="224"/>
      <c r="I176" s="224"/>
      <c r="J176" s="224"/>
      <c r="K176" s="224"/>
      <c r="L176" s="224"/>
      <c r="M176" s="224"/>
      <c r="N176" s="224"/>
      <c r="O176" s="224"/>
      <c r="P176" s="224"/>
      <c r="Q176" s="224"/>
      <c r="R176" s="224"/>
    </row>
    <row r="177" spans="2:18" ht="15.75" thickBot="1">
      <c r="B177" s="223"/>
      <c r="C177" s="223"/>
      <c r="D177" s="223"/>
      <c r="E177" s="223"/>
      <c r="F177" s="223"/>
      <c r="G177" s="223"/>
      <c r="H177" s="221"/>
      <c r="I177" s="221"/>
      <c r="J177" s="224"/>
      <c r="K177" s="224"/>
      <c r="L177" s="224"/>
      <c r="M177" s="224"/>
      <c r="N177" s="224"/>
      <c r="O177" s="224"/>
      <c r="P177" s="224"/>
      <c r="Q177" s="224"/>
      <c r="R177" s="224"/>
    </row>
    <row r="178" spans="2:18" ht="20.25">
      <c r="B178" s="8" t="s">
        <v>97</v>
      </c>
      <c r="C178" s="8"/>
      <c r="D178" s="7"/>
      <c r="E178" s="7"/>
      <c r="F178" s="6"/>
      <c r="G178" s="6"/>
      <c r="H178" s="221"/>
      <c r="I178" s="221"/>
      <c r="J178" s="221"/>
      <c r="K178" s="221"/>
      <c r="L178" s="221"/>
      <c r="M178" s="221"/>
      <c r="N178" s="221"/>
      <c r="O178" s="221"/>
      <c r="P178" s="221"/>
      <c r="Q178" s="221"/>
      <c r="R178" s="221"/>
    </row>
    <row r="179" spans="2:18" ht="15">
      <c r="B179" s="250"/>
      <c r="C179" s="250"/>
      <c r="D179" s="221"/>
      <c r="E179" s="221"/>
      <c r="F179" s="251"/>
      <c r="G179" s="251"/>
      <c r="H179" s="221"/>
      <c r="I179" s="221"/>
      <c r="J179" s="221"/>
      <c r="K179" s="221"/>
      <c r="L179" s="221"/>
      <c r="M179" s="221"/>
      <c r="N179" s="221"/>
      <c r="O179" s="221"/>
      <c r="P179" s="221"/>
      <c r="Q179" s="221"/>
      <c r="R179" s="221"/>
    </row>
    <row r="180" spans="2:18" ht="15">
      <c r="B180" s="252" t="s">
        <v>98</v>
      </c>
      <c r="C180" s="252" t="s">
        <v>133</v>
      </c>
      <c r="D180" s="221"/>
      <c r="E180" s="221"/>
      <c r="F180" s="221"/>
      <c r="G180" s="221"/>
      <c r="H180" s="224"/>
      <c r="I180" s="224"/>
      <c r="J180" s="224"/>
      <c r="K180" s="224"/>
      <c r="L180" s="221"/>
      <c r="M180" s="221"/>
      <c r="N180" s="221"/>
      <c r="O180" s="221"/>
      <c r="P180" s="221"/>
      <c r="Q180" s="221"/>
      <c r="R180" s="221"/>
    </row>
    <row r="181" spans="2:18">
      <c r="B181" s="5"/>
      <c r="C181" s="4" t="s">
        <v>134</v>
      </c>
      <c r="D181" s="3"/>
      <c r="E181" s="3"/>
      <c r="F181" s="3"/>
      <c r="G181" s="3"/>
      <c r="H181" s="3"/>
      <c r="I181" s="224"/>
      <c r="J181" s="224"/>
      <c r="K181" s="224"/>
      <c r="L181" s="224"/>
      <c r="M181" s="224"/>
      <c r="N181" s="224"/>
      <c r="O181" s="224"/>
      <c r="P181" s="224"/>
      <c r="Q181" s="224"/>
      <c r="R181" s="224"/>
    </row>
    <row r="182" spans="2:18">
      <c r="B182" s="224"/>
      <c r="C182" s="224"/>
      <c r="D182" s="224"/>
      <c r="E182" s="224"/>
      <c r="F182" s="224"/>
      <c r="G182" s="224"/>
      <c r="H182" s="224"/>
      <c r="I182" s="224"/>
      <c r="J182" s="224"/>
      <c r="K182" s="224"/>
      <c r="L182" s="224"/>
      <c r="M182" s="224"/>
      <c r="N182" s="224"/>
      <c r="O182" s="224"/>
      <c r="P182" s="224"/>
      <c r="Q182" s="224"/>
      <c r="R182" s="224"/>
    </row>
  </sheetData>
  <mergeCells count="34">
    <mergeCell ref="B19:M19"/>
    <mergeCell ref="B29:M29"/>
    <mergeCell ref="H10:I10"/>
    <mergeCell ref="H11:I11"/>
    <mergeCell ref="H7:I8"/>
    <mergeCell ref="L7:M8"/>
    <mergeCell ref="E7:F7"/>
    <mergeCell ref="E8:F8"/>
    <mergeCell ref="E9:F9"/>
    <mergeCell ref="E10:F10"/>
    <mergeCell ref="E11:F11"/>
    <mergeCell ref="E12:F12"/>
    <mergeCell ref="E13:F13"/>
    <mergeCell ref="H12:I12"/>
    <mergeCell ref="D18:E18"/>
    <mergeCell ref="D5:E5"/>
    <mergeCell ref="H5:I5"/>
    <mergeCell ref="L5:M5"/>
    <mergeCell ref="H6:I6"/>
    <mergeCell ref="J6:K6"/>
    <mergeCell ref="L6:M6"/>
    <mergeCell ref="I30:M30"/>
    <mergeCell ref="I52:M52"/>
    <mergeCell ref="D143:G143"/>
    <mergeCell ref="D86:G86"/>
    <mergeCell ref="D89:G89"/>
    <mergeCell ref="D140:G140"/>
    <mergeCell ref="D141:G141"/>
    <mergeCell ref="D142:G142"/>
    <mergeCell ref="D87:G87"/>
    <mergeCell ref="D88:G88"/>
    <mergeCell ref="C52:E52"/>
    <mergeCell ref="C30:E30"/>
    <mergeCell ref="B51:M51"/>
  </mergeCells>
  <pageMargins left="0.2" right="0.2" top="0.33" bottom="0.32" header="0.2" footer="0.19"/>
  <pageSetup scale="50" orientation="landscape" r:id="rId1"/>
  <rowBreaks count="2" manualBreakCount="2">
    <brk id="73" max="16383" man="1"/>
    <brk id="130"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Dropdown!$G$2:$G$55</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C22"/>
  <sheetViews>
    <sheetView workbookViewId="0">
      <selection activeCell="G26" sqref="G26"/>
    </sheetView>
  </sheetViews>
  <sheetFormatPr defaultColWidth="9.140625" defaultRowHeight="15"/>
  <sheetData>
    <row r="1" spans="1:29" s="272" customFormat="1" ht="49.35" customHeight="1" thickBot="1">
      <c r="A1" s="592" t="s">
        <v>1115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row>
    <row r="2" spans="1:29" ht="47.25" customHeight="1">
      <c r="A2" s="586" t="s">
        <v>1049</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455"/>
    </row>
    <row r="3" spans="1:29">
      <c r="A3" s="273"/>
      <c r="AC3" s="274"/>
    </row>
    <row r="4" spans="1:29">
      <c r="A4" s="273"/>
      <c r="AC4" s="274"/>
    </row>
    <row r="5" spans="1:29">
      <c r="A5" s="273"/>
      <c r="AC5" s="274"/>
    </row>
    <row r="6" spans="1:29">
      <c r="A6" s="273"/>
      <c r="AC6" s="274"/>
    </row>
    <row r="7" spans="1:29">
      <c r="A7" s="273"/>
      <c r="AC7" s="274"/>
    </row>
    <row r="8" spans="1:29" ht="15" customHeight="1">
      <c r="A8" s="273"/>
      <c r="AC8" s="274"/>
    </row>
    <row r="9" spans="1:29">
      <c r="A9" s="273"/>
      <c r="AC9" s="274"/>
    </row>
    <row r="10" spans="1:29">
      <c r="A10" s="273"/>
      <c r="AC10" s="274"/>
    </row>
    <row r="11" spans="1:29" ht="15.75" thickBot="1">
      <c r="A11" s="276"/>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8"/>
    </row>
    <row r="22" ht="15" customHeight="1"/>
  </sheetData>
  <mergeCells count="2">
    <mergeCell ref="A1:AC1"/>
    <mergeCell ref="A2:AB2"/>
  </mergeCells>
  <pageMargins left="0.7" right="0.7" top="0.75" bottom="0.75" header="0.3" footer="0.3"/>
  <pageSetup scale="13"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Q16"/>
  <sheetViews>
    <sheetView workbookViewId="0">
      <selection sqref="A1:AQ1"/>
    </sheetView>
  </sheetViews>
  <sheetFormatPr defaultColWidth="9.140625" defaultRowHeight="15"/>
  <sheetData>
    <row r="1" spans="1:43" s="272" customFormat="1" ht="49.35" customHeight="1" thickBot="1">
      <c r="A1" s="592" t="s">
        <v>1114</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row>
    <row r="2" spans="1:43" ht="47.25" customHeight="1">
      <c r="A2" s="586" t="s">
        <v>1049</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152"/>
      <c r="AD2" s="152"/>
      <c r="AE2" s="152"/>
      <c r="AF2" s="152"/>
      <c r="AG2" s="152"/>
      <c r="AH2" s="152"/>
      <c r="AI2" s="152"/>
      <c r="AJ2" s="152"/>
      <c r="AK2" s="152"/>
      <c r="AL2" s="152"/>
      <c r="AM2" s="152"/>
      <c r="AN2" s="152"/>
      <c r="AO2" s="152"/>
      <c r="AP2" s="152"/>
      <c r="AQ2" s="455"/>
    </row>
    <row r="3" spans="1:43">
      <c r="A3" s="273"/>
      <c r="AQ3" s="274"/>
    </row>
    <row r="4" spans="1:43">
      <c r="A4" s="273"/>
      <c r="AQ4" s="274"/>
    </row>
    <row r="5" spans="1:43">
      <c r="A5" s="273"/>
      <c r="AQ5" s="274"/>
    </row>
    <row r="6" spans="1:43">
      <c r="A6" s="273"/>
      <c r="AQ6" s="274"/>
    </row>
    <row r="7" spans="1:43">
      <c r="A7" s="273"/>
      <c r="AQ7" s="274"/>
    </row>
    <row r="8" spans="1:43">
      <c r="A8" s="273"/>
      <c r="AQ8" s="274"/>
    </row>
    <row r="9" spans="1:43">
      <c r="A9" s="273"/>
      <c r="AQ9" s="274"/>
    </row>
    <row r="10" spans="1:43">
      <c r="A10" s="273"/>
      <c r="AQ10" s="274"/>
    </row>
    <row r="11" spans="1:43">
      <c r="A11" s="273"/>
      <c r="AQ11" s="274"/>
    </row>
    <row r="12" spans="1:43">
      <c r="A12" s="273"/>
      <c r="AQ12" s="274"/>
    </row>
    <row r="13" spans="1:43">
      <c r="A13" s="273"/>
      <c r="AQ13" s="274"/>
    </row>
    <row r="14" spans="1:43">
      <c r="A14" s="273"/>
      <c r="AQ14" s="274"/>
    </row>
    <row r="15" spans="1:43">
      <c r="A15" s="273"/>
      <c r="AQ15" s="274"/>
    </row>
    <row r="16" spans="1:43" ht="15.75" thickBot="1">
      <c r="A16" s="276"/>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8"/>
    </row>
  </sheetData>
  <mergeCells count="2">
    <mergeCell ref="A2:AB2"/>
    <mergeCell ref="A1:AQ1"/>
  </mergeCells>
  <pageMargins left="0.7" right="0.7" top="0.75" bottom="0.75" header="0.3" footer="0.3"/>
  <pageSetup scale="15"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006B08FF9D16468ACE7B0478F06DFB" ma:contentTypeVersion="7" ma:contentTypeDescription="Create a new document." ma:contentTypeScope="" ma:versionID="16673401832dbc8888b56c91579f851c">
  <xsd:schema xmlns:xsd="http://www.w3.org/2001/XMLSchema" xmlns:xs="http://www.w3.org/2001/XMLSchema" xmlns:p="http://schemas.microsoft.com/office/2006/metadata/properties" xmlns:ns1="http://schemas.microsoft.com/sharepoint/v3" xmlns:ns2="41bd4fa5-dc37-4b76-abf8-181112df5bbd" targetNamespace="http://schemas.microsoft.com/office/2006/metadata/properties" ma:root="true" ma:fieldsID="9b2716a3368b7e5d57cae5609784bc1d" ns1:_="" ns2:_="">
    <xsd:import namespace="http://schemas.microsoft.com/sharepoint/v3"/>
    <xsd:import namespace="41bd4fa5-dc37-4b76-abf8-181112df5bb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bd4fa5-dc37-4b76-abf8-181112df5bb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AF994E-F91C-423B-AEB9-163017FD58BC}">
  <ds:schemaRefs>
    <ds:schemaRef ds:uri="http://schemas.microsoft.com/sharepoint/v3/contenttype/forms"/>
  </ds:schemaRefs>
</ds:datastoreItem>
</file>

<file path=customXml/itemProps2.xml><?xml version="1.0" encoding="utf-8"?>
<ds:datastoreItem xmlns:ds="http://schemas.openxmlformats.org/officeDocument/2006/customXml" ds:itemID="{7FF4B73A-460F-434E-A9D0-3E3C8EEFE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bd4fa5-dc37-4b76-abf8-181112df5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2054A8-9CC0-4933-914A-E329B61A5C4B}">
  <ds:schemaRef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41bd4fa5-dc37-4b76-abf8-181112df5bbd"/>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10</vt:i4>
      </vt:variant>
    </vt:vector>
  </HeadingPairs>
  <TitlesOfParts>
    <vt:vector size="45" baseType="lpstr">
      <vt:lpstr>BUDGET SUBMISSION CHECKLIST</vt:lpstr>
      <vt:lpstr>Table of Contents</vt:lpstr>
      <vt:lpstr>1A Summary of Major Changes</vt:lpstr>
      <vt:lpstr>1B Department Budget Summary</vt:lpstr>
      <vt:lpstr>2A Revenue Report</vt:lpstr>
      <vt:lpstr>2B Fees &amp; Fines</vt:lpstr>
      <vt:lpstr>2C Cost Recovery</vt:lpstr>
      <vt:lpstr>3A Expenditure Changes</vt:lpstr>
      <vt:lpstr>3B Position Changes</vt:lpstr>
      <vt:lpstr>4A Equipment Req</vt:lpstr>
      <vt:lpstr>4B Fleet Req</vt:lpstr>
      <vt:lpstr>Fleet TC 2021</vt:lpstr>
      <vt:lpstr>COIT, Capital</vt:lpstr>
      <vt:lpstr>Organizational Chart</vt:lpstr>
      <vt:lpstr>Prop J Cover Page Sample</vt:lpstr>
      <vt:lpstr>Prop J Description FY26</vt:lpstr>
      <vt:lpstr>Prop J Summary FY26</vt:lpstr>
      <vt:lpstr>Prop J Contract Cost Detail 26</vt:lpstr>
      <vt:lpstr>Prop J City Cost Detail FY26</vt:lpstr>
      <vt:lpstr>Prop J Cover Page FY26</vt:lpstr>
      <vt:lpstr>Chartfield Request Forms</vt:lpstr>
      <vt:lpstr>Subsetting Request Forms -&gt;</vt:lpstr>
      <vt:lpstr>Dept ID</vt:lpstr>
      <vt:lpstr>Fund ID</vt:lpstr>
      <vt:lpstr>Project</vt:lpstr>
      <vt:lpstr>Project-Activity</vt:lpstr>
      <vt:lpstr>Authority ID</vt:lpstr>
      <vt:lpstr>Account ID</vt:lpstr>
      <vt:lpstr>Agency Use ID</vt:lpstr>
      <vt:lpstr>TRIO ID</vt:lpstr>
      <vt:lpstr>Job Class</vt:lpstr>
      <vt:lpstr>DropdownList</vt:lpstr>
      <vt:lpstr>New User BFM Access Request</vt:lpstr>
      <vt:lpstr>Contact Sheet</vt:lpstr>
      <vt:lpstr>Dropdown</vt:lpstr>
      <vt:lpstr>'BUDGET SUBMISSION CHECKLIST'!_Toc25589666</vt:lpstr>
      <vt:lpstr>'2A Revenue Report'!Print_Area</vt:lpstr>
      <vt:lpstr>'2C Cost Recovery'!Print_Area</vt:lpstr>
      <vt:lpstr>'3A Expenditure Changes'!Print_Area</vt:lpstr>
      <vt:lpstr>'3B Position Changes'!Print_Area</vt:lpstr>
      <vt:lpstr>'BUDGET SUBMISSION CHECKLIST'!Print_Area</vt:lpstr>
      <vt:lpstr>'Chartfield Request Forms'!Print_Area</vt:lpstr>
      <vt:lpstr>'Contact Sheet'!Print_Area</vt:lpstr>
      <vt:lpstr>'Organizational Chart'!Print_Area</vt:lpstr>
      <vt:lpstr>'2A Revenue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2018-12-11T20:34:00Z</dcterms:created>
  <dcterms:modified xsi:type="dcterms:W3CDTF">2024-12-04T00:27:11Z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0x01010003006B08FF9D16468ACE7B0478F06DFB</vt:lpwstr>
  </property>
</Properties>
</file>