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namedSheetViews/namedSheetView2.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fgov1-my.sharepoint.com/personal/jillian_johnson_sfgov_org1/Documents/Budget/"/>
    </mc:Choice>
  </mc:AlternateContent>
  <xr:revisionPtr revIDLastSave="0" documentId="8_{70830333-6916-4153-A685-2FAB6DAD4035}" xr6:coauthVersionLast="47" xr6:coauthVersionMax="47" xr10:uidLastSave="{00000000-0000-0000-0000-000000000000}"/>
  <bookViews>
    <workbookView xWindow="-108" yWindow="-108" windowWidth="23256" windowHeight="12576" xr2:uid="{A1670E9B-4D1C-453C-A814-A167E363B521}"/>
  </bookViews>
  <sheets>
    <sheet name="Funding Recommendations" sheetId="2" r:id="rId1"/>
    <sheet name="Project Approvals" sheetId="3" r:id="rId2"/>
  </sheets>
  <externalReferences>
    <externalReference r:id="rId3"/>
  </externalReferences>
  <definedNames>
    <definedName name="_xlnm._FilterDatabase" localSheetId="0" hidden="1">'Funding Recommendations'!$A$4:$X$87</definedName>
    <definedName name="_xlnm._FilterDatabase" localSheetId="1" hidden="1">'Project Approvals'!$A$4:$R$87</definedName>
    <definedName name="AppendixE">'[1]Appendix E, Forecast _FINAL_JJ'!$C$3:$G$86</definedName>
    <definedName name="DT_Feedback">'[1]DT Feedback'!$C$4:$X$86</definedName>
    <definedName name="_xlnm.Print_Titles" localSheetId="0">'Funding Recommendations'!$2:$4</definedName>
    <definedName name="_xlnm.Print_Titles" localSheetId="1">'Project Approvals'!$4:$4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 i="2" l="1"/>
  <c r="Q1" i="2"/>
  <c r="R1" i="2"/>
  <c r="S1" i="2"/>
  <c r="T1" i="2"/>
  <c r="U1" i="2"/>
  <c r="V1" i="2"/>
  <c r="W1" i="2"/>
  <c r="O3" i="2"/>
  <c r="W7" i="2"/>
  <c r="G7" i="3"/>
  <c r="Q7" i="3" s="1"/>
  <c r="Q87" i="3"/>
  <c r="P87" i="3"/>
  <c r="Q86" i="3"/>
  <c r="P86" i="3"/>
  <c r="Q85" i="3"/>
  <c r="P85" i="3"/>
  <c r="Q84" i="3"/>
  <c r="P84" i="3"/>
  <c r="Q83" i="3"/>
  <c r="P83" i="3"/>
  <c r="Q82" i="3"/>
  <c r="P82" i="3"/>
  <c r="Q81" i="3"/>
  <c r="P81" i="3"/>
  <c r="Q80" i="3"/>
  <c r="P80" i="3"/>
  <c r="Q79" i="3"/>
  <c r="P79" i="3"/>
  <c r="Q78" i="3"/>
  <c r="P78" i="3"/>
  <c r="Q77" i="3"/>
  <c r="P77" i="3"/>
  <c r="Q76" i="3"/>
  <c r="P76" i="3"/>
  <c r="Q75" i="3"/>
  <c r="P75" i="3"/>
  <c r="I74" i="3"/>
  <c r="H74" i="3"/>
  <c r="G74" i="3"/>
  <c r="F74" i="3"/>
  <c r="Q73" i="3"/>
  <c r="P73" i="3"/>
  <c r="Q72" i="3"/>
  <c r="P72" i="3"/>
  <c r="Q71" i="3"/>
  <c r="P71" i="3"/>
  <c r="Q70" i="3"/>
  <c r="P70" i="3"/>
  <c r="Q69" i="3"/>
  <c r="P69" i="3"/>
  <c r="Q68" i="3"/>
  <c r="P68" i="3"/>
  <c r="Q67" i="3"/>
  <c r="P67" i="3"/>
  <c r="Q66" i="3"/>
  <c r="P66" i="3"/>
  <c r="Q65" i="3"/>
  <c r="P65" i="3"/>
  <c r="Q64" i="3"/>
  <c r="P64" i="3"/>
  <c r="Q63" i="3"/>
  <c r="P63" i="3"/>
  <c r="Q62" i="3"/>
  <c r="P62" i="3"/>
  <c r="Q61" i="3"/>
  <c r="P61" i="3"/>
  <c r="Q60" i="3"/>
  <c r="P60" i="3"/>
  <c r="Q59" i="3"/>
  <c r="P59" i="3"/>
  <c r="Q58" i="3"/>
  <c r="P58" i="3"/>
  <c r="Q57" i="3"/>
  <c r="P57" i="3"/>
  <c r="Q56" i="3"/>
  <c r="P56" i="3"/>
  <c r="Q55" i="3"/>
  <c r="P55" i="3"/>
  <c r="P54" i="3"/>
  <c r="G54" i="3"/>
  <c r="Q54" i="3" s="1"/>
  <c r="P53" i="3"/>
  <c r="G53" i="3"/>
  <c r="Q53" i="3" s="1"/>
  <c r="P52" i="3"/>
  <c r="K52" i="3"/>
  <c r="K3" i="3" s="1"/>
  <c r="I52" i="3"/>
  <c r="P51" i="3"/>
  <c r="G51" i="3"/>
  <c r="Q51" i="3" s="1"/>
  <c r="Q50" i="3"/>
  <c r="P50" i="3"/>
  <c r="Q49" i="3"/>
  <c r="P49" i="3"/>
  <c r="Q48" i="3"/>
  <c r="P48" i="3"/>
  <c r="Q47" i="3"/>
  <c r="P47" i="3"/>
  <c r="Q46" i="3"/>
  <c r="P46" i="3"/>
  <c r="Q45" i="3"/>
  <c r="P45" i="3"/>
  <c r="Q44" i="3"/>
  <c r="P44" i="3"/>
  <c r="Q43" i="3"/>
  <c r="P43" i="3"/>
  <c r="Q42" i="3"/>
  <c r="P42" i="3"/>
  <c r="Q41" i="3"/>
  <c r="P41" i="3"/>
  <c r="Q40" i="3"/>
  <c r="P40" i="3"/>
  <c r="Q39" i="3"/>
  <c r="P39" i="3"/>
  <c r="Q38" i="3"/>
  <c r="P38" i="3"/>
  <c r="Q37" i="3"/>
  <c r="P37" i="3"/>
  <c r="Q36" i="3"/>
  <c r="P36" i="3"/>
  <c r="Q35" i="3"/>
  <c r="P35" i="3"/>
  <c r="Q34" i="3"/>
  <c r="P34" i="3"/>
  <c r="Q33" i="3"/>
  <c r="P33" i="3"/>
  <c r="Q32" i="3"/>
  <c r="P32" i="3"/>
  <c r="Q31" i="3"/>
  <c r="P31" i="3"/>
  <c r="Q30" i="3"/>
  <c r="P30" i="3"/>
  <c r="Q29" i="3"/>
  <c r="P29" i="3"/>
  <c r="Q28" i="3"/>
  <c r="P28" i="3"/>
  <c r="Q27" i="3"/>
  <c r="P27" i="3"/>
  <c r="Q26" i="3"/>
  <c r="P26" i="3"/>
  <c r="Q25" i="3"/>
  <c r="P25" i="3"/>
  <c r="Q24" i="3"/>
  <c r="P24" i="3"/>
  <c r="Q23" i="3"/>
  <c r="P23" i="3"/>
  <c r="Q22" i="3"/>
  <c r="P22" i="3"/>
  <c r="Q21" i="3"/>
  <c r="P21" i="3"/>
  <c r="Q20" i="3"/>
  <c r="P20" i="3"/>
  <c r="Q19" i="3"/>
  <c r="P19" i="3"/>
  <c r="Q18" i="3"/>
  <c r="P18" i="3"/>
  <c r="Q17" i="3"/>
  <c r="P17" i="3"/>
  <c r="Q16" i="3"/>
  <c r="P16" i="3"/>
  <c r="Q15" i="3"/>
  <c r="P15" i="3"/>
  <c r="Q14" i="3"/>
  <c r="P14" i="3"/>
  <c r="Q13" i="3"/>
  <c r="P13" i="3"/>
  <c r="Q12" i="3"/>
  <c r="H12" i="3"/>
  <c r="F12" i="3"/>
  <c r="Q11" i="3"/>
  <c r="P11" i="3"/>
  <c r="Q10" i="3"/>
  <c r="P10" i="3"/>
  <c r="Q9" i="3"/>
  <c r="P9" i="3"/>
  <c r="Q8" i="3"/>
  <c r="P8" i="3"/>
  <c r="P7" i="3"/>
  <c r="Q6" i="3"/>
  <c r="P6" i="3"/>
  <c r="Q5" i="3"/>
  <c r="P5" i="3"/>
  <c r="O3" i="3"/>
  <c r="N3" i="3"/>
  <c r="M3" i="3"/>
  <c r="L3" i="3"/>
  <c r="J3" i="3"/>
  <c r="K42" i="2"/>
  <c r="W87" i="2"/>
  <c r="V87" i="2"/>
  <c r="O87" i="2"/>
  <c r="K87" i="2"/>
  <c r="J87" i="2"/>
  <c r="W86" i="2"/>
  <c r="V86" i="2"/>
  <c r="O86" i="2"/>
  <c r="N86" i="2"/>
  <c r="K86" i="2"/>
  <c r="J86" i="2"/>
  <c r="W85" i="2"/>
  <c r="V85" i="2"/>
  <c r="O85" i="2"/>
  <c r="N85" i="2"/>
  <c r="K85" i="2"/>
  <c r="J85" i="2"/>
  <c r="W84" i="2"/>
  <c r="V84" i="2"/>
  <c r="O84" i="2"/>
  <c r="N84" i="2"/>
  <c r="K84" i="2"/>
  <c r="J84" i="2"/>
  <c r="W83" i="2"/>
  <c r="V83" i="2"/>
  <c r="O83" i="2"/>
  <c r="N83" i="2"/>
  <c r="K83" i="2"/>
  <c r="J83" i="2"/>
  <c r="W82" i="2"/>
  <c r="V82" i="2"/>
  <c r="O82" i="2"/>
  <c r="N82" i="2"/>
  <c r="K82" i="2"/>
  <c r="J82" i="2"/>
  <c r="W81" i="2"/>
  <c r="V81" i="2"/>
  <c r="O81" i="2"/>
  <c r="N81" i="2"/>
  <c r="K81" i="2"/>
  <c r="J81" i="2"/>
  <c r="W80" i="2"/>
  <c r="V80" i="2"/>
  <c r="O80" i="2"/>
  <c r="N80" i="2"/>
  <c r="K80" i="2"/>
  <c r="J80" i="2"/>
  <c r="W79" i="2"/>
  <c r="V79" i="2"/>
  <c r="O79" i="2"/>
  <c r="N79" i="2"/>
  <c r="K79" i="2"/>
  <c r="J79" i="2"/>
  <c r="W78" i="2"/>
  <c r="V78" i="2"/>
  <c r="O78" i="2"/>
  <c r="N78" i="2"/>
  <c r="K78" i="2"/>
  <c r="J78" i="2"/>
  <c r="W77" i="2"/>
  <c r="V77" i="2"/>
  <c r="O77" i="2"/>
  <c r="N77" i="2"/>
  <c r="K77" i="2"/>
  <c r="J77" i="2"/>
  <c r="W76" i="2"/>
  <c r="V76" i="2"/>
  <c r="O76" i="2"/>
  <c r="N76" i="2"/>
  <c r="K76" i="2"/>
  <c r="J76" i="2"/>
  <c r="W75" i="2"/>
  <c r="V75" i="2"/>
  <c r="O75" i="2"/>
  <c r="N75" i="2"/>
  <c r="K75" i="2"/>
  <c r="J75" i="2"/>
  <c r="M74" i="2"/>
  <c r="O74" i="2" s="1"/>
  <c r="L74" i="2"/>
  <c r="I74" i="2"/>
  <c r="K74" i="2" s="1"/>
  <c r="H74" i="2"/>
  <c r="V74" i="2" s="1"/>
  <c r="W73" i="2"/>
  <c r="V73" i="2"/>
  <c r="O73" i="2"/>
  <c r="N73" i="2"/>
  <c r="K73" i="2"/>
  <c r="J73" i="2"/>
  <c r="W72" i="2"/>
  <c r="V72" i="2"/>
  <c r="O72" i="2"/>
  <c r="N72" i="2"/>
  <c r="K72" i="2"/>
  <c r="J72" i="2"/>
  <c r="W71" i="2"/>
  <c r="V71" i="2"/>
  <c r="O71" i="2"/>
  <c r="N71" i="2"/>
  <c r="K71" i="2"/>
  <c r="J71" i="2"/>
  <c r="W70" i="2"/>
  <c r="V70" i="2"/>
  <c r="O70" i="2"/>
  <c r="N70" i="2"/>
  <c r="K70" i="2"/>
  <c r="J70" i="2"/>
  <c r="W69" i="2"/>
  <c r="V69" i="2"/>
  <c r="O69" i="2"/>
  <c r="N69" i="2"/>
  <c r="K69" i="2"/>
  <c r="J69" i="2"/>
  <c r="W68" i="2"/>
  <c r="V68" i="2"/>
  <c r="O68" i="2"/>
  <c r="N68" i="2"/>
  <c r="K68" i="2"/>
  <c r="J68" i="2"/>
  <c r="W67" i="2"/>
  <c r="V67" i="2"/>
  <c r="O67" i="2"/>
  <c r="N67" i="2"/>
  <c r="K67" i="2"/>
  <c r="J67" i="2"/>
  <c r="W66" i="2"/>
  <c r="V66" i="2"/>
  <c r="O66" i="2"/>
  <c r="N66" i="2"/>
  <c r="K66" i="2"/>
  <c r="J66" i="2"/>
  <c r="W65" i="2"/>
  <c r="V65" i="2"/>
  <c r="O65" i="2"/>
  <c r="N65" i="2"/>
  <c r="K65" i="2"/>
  <c r="J65" i="2"/>
  <c r="W64" i="2"/>
  <c r="V64" i="2"/>
  <c r="O64" i="2"/>
  <c r="N64" i="2"/>
  <c r="K64" i="2"/>
  <c r="J64" i="2"/>
  <c r="W63" i="2"/>
  <c r="V63" i="2"/>
  <c r="O63" i="2"/>
  <c r="N63" i="2"/>
  <c r="K63" i="2"/>
  <c r="J63" i="2"/>
  <c r="W62" i="2"/>
  <c r="V62" i="2"/>
  <c r="O62" i="2"/>
  <c r="K62" i="2"/>
  <c r="J62" i="2"/>
  <c r="W61" i="2"/>
  <c r="V61" i="2"/>
  <c r="O61" i="2"/>
  <c r="K61" i="2"/>
  <c r="J61" i="2"/>
  <c r="W60" i="2"/>
  <c r="V60" i="2"/>
  <c r="O60" i="2"/>
  <c r="K60" i="2"/>
  <c r="J60" i="2"/>
  <c r="W59" i="2"/>
  <c r="V59" i="2"/>
  <c r="O59" i="2"/>
  <c r="K59" i="2"/>
  <c r="J59" i="2"/>
  <c r="W58" i="2"/>
  <c r="V58" i="2"/>
  <c r="O58" i="2"/>
  <c r="K58" i="2"/>
  <c r="J58" i="2"/>
  <c r="W57" i="2"/>
  <c r="V57" i="2"/>
  <c r="O57" i="2"/>
  <c r="K57" i="2"/>
  <c r="J57" i="2"/>
  <c r="W56" i="2"/>
  <c r="V56" i="2"/>
  <c r="O56" i="2"/>
  <c r="N56" i="2"/>
  <c r="K56" i="2"/>
  <c r="J56" i="2"/>
  <c r="W55" i="2"/>
  <c r="V55" i="2"/>
  <c r="O55" i="2"/>
  <c r="N55" i="2"/>
  <c r="K55" i="2"/>
  <c r="J55" i="2"/>
  <c r="V54" i="2"/>
  <c r="O54" i="2"/>
  <c r="N54" i="2"/>
  <c r="J54" i="2"/>
  <c r="I54" i="2"/>
  <c r="K54" i="2" s="1"/>
  <c r="V53" i="2"/>
  <c r="O53" i="2"/>
  <c r="N53" i="2"/>
  <c r="J53" i="2"/>
  <c r="I53" i="2"/>
  <c r="K53" i="2" s="1"/>
  <c r="V52" i="2"/>
  <c r="Q52" i="2"/>
  <c r="Q3" i="2" s="1"/>
  <c r="M52" i="2"/>
  <c r="K52" i="2"/>
  <c r="J52" i="2"/>
  <c r="V51" i="2"/>
  <c r="O51" i="2"/>
  <c r="N51" i="2"/>
  <c r="J51" i="2"/>
  <c r="I51" i="2"/>
  <c r="W50" i="2"/>
  <c r="V50" i="2"/>
  <c r="O50" i="2"/>
  <c r="K50" i="2"/>
  <c r="J50" i="2"/>
  <c r="W49" i="2"/>
  <c r="V49" i="2"/>
  <c r="O49" i="2"/>
  <c r="N49" i="2"/>
  <c r="K49" i="2"/>
  <c r="J49" i="2"/>
  <c r="W48" i="2"/>
  <c r="V48" i="2"/>
  <c r="O48" i="2"/>
  <c r="K48" i="2"/>
  <c r="J48" i="2"/>
  <c r="W47" i="2"/>
  <c r="V47" i="2"/>
  <c r="O47" i="2"/>
  <c r="K47" i="2"/>
  <c r="J47" i="2"/>
  <c r="W46" i="2"/>
  <c r="V46" i="2"/>
  <c r="O46" i="2"/>
  <c r="N46" i="2"/>
  <c r="K46" i="2"/>
  <c r="J46" i="2"/>
  <c r="W45" i="2"/>
  <c r="V45" i="2"/>
  <c r="O45" i="2"/>
  <c r="N45" i="2"/>
  <c r="K45" i="2"/>
  <c r="J45" i="2"/>
  <c r="W44" i="2"/>
  <c r="V44" i="2"/>
  <c r="O44" i="2"/>
  <c r="N44" i="2"/>
  <c r="K44" i="2"/>
  <c r="J44" i="2"/>
  <c r="W43" i="2"/>
  <c r="V43" i="2"/>
  <c r="O43" i="2"/>
  <c r="N43" i="2"/>
  <c r="K43" i="2"/>
  <c r="J43" i="2"/>
  <c r="W42" i="2"/>
  <c r="V42" i="2"/>
  <c r="O42" i="2"/>
  <c r="N42" i="2"/>
  <c r="J42" i="2"/>
  <c r="W41" i="2"/>
  <c r="V41" i="2"/>
  <c r="O41" i="2"/>
  <c r="N41" i="2"/>
  <c r="K41" i="2"/>
  <c r="J41" i="2"/>
  <c r="W40" i="2"/>
  <c r="V40" i="2"/>
  <c r="O40" i="2"/>
  <c r="K40" i="2"/>
  <c r="J40" i="2"/>
  <c r="W39" i="2"/>
  <c r="V39" i="2"/>
  <c r="O39" i="2"/>
  <c r="N39" i="2"/>
  <c r="K39" i="2"/>
  <c r="J39" i="2"/>
  <c r="W38" i="2"/>
  <c r="V38" i="2"/>
  <c r="O38" i="2"/>
  <c r="K38" i="2"/>
  <c r="J38" i="2"/>
  <c r="W37" i="2"/>
  <c r="V37" i="2"/>
  <c r="O37" i="2"/>
  <c r="N37" i="2"/>
  <c r="K37" i="2"/>
  <c r="J37" i="2"/>
  <c r="W36" i="2"/>
  <c r="V36" i="2"/>
  <c r="O36" i="2"/>
  <c r="N36" i="2"/>
  <c r="K36" i="2"/>
  <c r="J36" i="2"/>
  <c r="W35" i="2"/>
  <c r="V35" i="2"/>
  <c r="O35" i="2"/>
  <c r="N35" i="2"/>
  <c r="K35" i="2"/>
  <c r="J35" i="2"/>
  <c r="W34" i="2"/>
  <c r="V34" i="2"/>
  <c r="O34" i="2"/>
  <c r="N34" i="2"/>
  <c r="K34" i="2"/>
  <c r="J34" i="2"/>
  <c r="W33" i="2"/>
  <c r="V33" i="2"/>
  <c r="O33" i="2"/>
  <c r="N33" i="2"/>
  <c r="K33" i="2"/>
  <c r="J33" i="2"/>
  <c r="W32" i="2"/>
  <c r="V32" i="2"/>
  <c r="O32" i="2"/>
  <c r="N32" i="2"/>
  <c r="K32" i="2"/>
  <c r="J32" i="2"/>
  <c r="W31" i="2"/>
  <c r="V31" i="2"/>
  <c r="O31" i="2"/>
  <c r="N31" i="2"/>
  <c r="K31" i="2"/>
  <c r="J31" i="2"/>
  <c r="W30" i="2"/>
  <c r="V30" i="2"/>
  <c r="O30" i="2"/>
  <c r="K30" i="2"/>
  <c r="J30" i="2"/>
  <c r="W29" i="2"/>
  <c r="V29" i="2"/>
  <c r="O29" i="2"/>
  <c r="K29" i="2"/>
  <c r="J29" i="2"/>
  <c r="W28" i="2"/>
  <c r="V28" i="2"/>
  <c r="O28" i="2"/>
  <c r="K28" i="2"/>
  <c r="J28" i="2"/>
  <c r="W27" i="2"/>
  <c r="V27" i="2"/>
  <c r="O27" i="2"/>
  <c r="K27" i="2"/>
  <c r="J27" i="2"/>
  <c r="W26" i="2"/>
  <c r="V26" i="2"/>
  <c r="O26" i="2"/>
  <c r="K26" i="2"/>
  <c r="J26" i="2"/>
  <c r="W25" i="2"/>
  <c r="V25" i="2"/>
  <c r="O25" i="2"/>
  <c r="K25" i="2"/>
  <c r="J25" i="2"/>
  <c r="W24" i="2"/>
  <c r="V24" i="2"/>
  <c r="O24" i="2"/>
  <c r="K24" i="2"/>
  <c r="J24" i="2"/>
  <c r="W23" i="2"/>
  <c r="V23" i="2"/>
  <c r="O23" i="2"/>
  <c r="K23" i="2"/>
  <c r="J23" i="2"/>
  <c r="W22" i="2"/>
  <c r="V22" i="2"/>
  <c r="O22" i="2"/>
  <c r="K22" i="2"/>
  <c r="J22" i="2"/>
  <c r="W21" i="2"/>
  <c r="V21" i="2"/>
  <c r="O21" i="2"/>
  <c r="K21" i="2"/>
  <c r="J21" i="2"/>
  <c r="W20" i="2"/>
  <c r="V20" i="2"/>
  <c r="O20" i="2"/>
  <c r="K20" i="2"/>
  <c r="J20" i="2"/>
  <c r="W19" i="2"/>
  <c r="V19" i="2"/>
  <c r="O19" i="2"/>
  <c r="K19" i="2"/>
  <c r="J19" i="2"/>
  <c r="W18" i="2"/>
  <c r="V18" i="2"/>
  <c r="O18" i="2"/>
  <c r="K18" i="2"/>
  <c r="J18" i="2"/>
  <c r="W17" i="2"/>
  <c r="V17" i="2"/>
  <c r="O17" i="2"/>
  <c r="K17" i="2"/>
  <c r="J17" i="2"/>
  <c r="W16" i="2"/>
  <c r="V16" i="2"/>
  <c r="O16" i="2"/>
  <c r="K16" i="2"/>
  <c r="J16" i="2"/>
  <c r="W15" i="2"/>
  <c r="V15" i="2"/>
  <c r="O15" i="2"/>
  <c r="K15" i="2"/>
  <c r="J15" i="2"/>
  <c r="W14" i="2"/>
  <c r="V14" i="2"/>
  <c r="O14" i="2"/>
  <c r="N14" i="2"/>
  <c r="K14" i="2"/>
  <c r="J14" i="2"/>
  <c r="W13" i="2"/>
  <c r="V13" i="2"/>
  <c r="O13" i="2"/>
  <c r="N13" i="2"/>
  <c r="K13" i="2"/>
  <c r="J13" i="2"/>
  <c r="W12" i="2"/>
  <c r="O12" i="2"/>
  <c r="N12" i="2"/>
  <c r="L12" i="2"/>
  <c r="K12" i="2"/>
  <c r="J12" i="2"/>
  <c r="H12" i="2"/>
  <c r="W11" i="2"/>
  <c r="V11" i="2"/>
  <c r="O11" i="2"/>
  <c r="K11" i="2"/>
  <c r="J11" i="2"/>
  <c r="W10" i="2"/>
  <c r="V10" i="2"/>
  <c r="O10" i="2"/>
  <c r="N10" i="2"/>
  <c r="K10" i="2"/>
  <c r="J10" i="2"/>
  <c r="W9" i="2"/>
  <c r="V9" i="2"/>
  <c r="O9" i="2"/>
  <c r="N9" i="2"/>
  <c r="K9" i="2"/>
  <c r="J9" i="2"/>
  <c r="W8" i="2"/>
  <c r="V8" i="2"/>
  <c r="O8" i="2"/>
  <c r="N8" i="2"/>
  <c r="K8" i="2"/>
  <c r="J8" i="2"/>
  <c r="V7" i="2"/>
  <c r="O7" i="2"/>
  <c r="W6" i="2"/>
  <c r="V6" i="2"/>
  <c r="O6" i="2"/>
  <c r="N6" i="2"/>
  <c r="K6" i="2"/>
  <c r="J6" i="2"/>
  <c r="W5" i="2"/>
  <c r="V5" i="2"/>
  <c r="O5" i="2"/>
  <c r="K5" i="2"/>
  <c r="U3" i="2"/>
  <c r="T3" i="2"/>
  <c r="S3" i="2"/>
  <c r="R3" i="2"/>
  <c r="P3" i="2"/>
  <c r="F3" i="3" l="1"/>
  <c r="H3" i="3"/>
  <c r="K7" i="2"/>
  <c r="P74" i="3"/>
  <c r="Q52" i="3"/>
  <c r="I3" i="3"/>
  <c r="P12" i="3"/>
  <c r="G3" i="3"/>
  <c r="Q74" i="3"/>
  <c r="L3" i="2"/>
  <c r="I3" i="2"/>
  <c r="W52" i="2"/>
  <c r="V12" i="2"/>
  <c r="V3" i="2" s="1"/>
  <c r="W74" i="2"/>
  <c r="W53" i="2"/>
  <c r="M3" i="2"/>
  <c r="H3" i="2"/>
  <c r="K51" i="2"/>
  <c r="W54" i="2"/>
  <c r="J74" i="2"/>
  <c r="J3" i="2" s="1"/>
  <c r="W51" i="2"/>
  <c r="N74" i="2"/>
  <c r="N3" i="2" s="1"/>
  <c r="Q3" i="3" l="1"/>
  <c r="K3" i="2"/>
  <c r="P3" i="3"/>
  <c r="W3" i="2"/>
</calcChain>
</file>

<file path=xl/sharedStrings.xml><?xml version="1.0" encoding="utf-8"?>
<sst xmlns="http://schemas.openxmlformats.org/spreadsheetml/2006/main" count="1104" uniqueCount="274">
  <si>
    <t>Department</t>
  </si>
  <si>
    <t>Project Title</t>
  </si>
  <si>
    <t>Project Objective</t>
  </si>
  <si>
    <t>ICT Strategic Goal</t>
  </si>
  <si>
    <t>Theme</t>
  </si>
  <si>
    <t>Previous Allocation for FY 23-24</t>
  </si>
  <si>
    <t>Projected Cost</t>
  </si>
  <si>
    <t>GF Request</t>
  </si>
  <si>
    <t>Low Scenario</t>
  </si>
  <si>
    <t>High Scenario</t>
  </si>
  <si>
    <t>Total 5-Yr Projected Cost</t>
  </si>
  <si>
    <t>Total 5-Yr GF Request</t>
  </si>
  <si>
    <t>Airport</t>
  </si>
  <si>
    <t>SFO CyberDefense</t>
  </si>
  <si>
    <t xml:space="preserve">The Airport must take corrective action to address several critical and high-risk vulnerabilities identified by a Controller’s City Services Auditor (CSA) cyber-security assessment.  This effort focuses on integration of cyber defense and network operations. </t>
  </si>
  <si>
    <t>IT Infrastructure You Can Trust</t>
  </si>
  <si>
    <t>Risk Management: Cybersecurity &amp; Business Continuity</t>
  </si>
  <si>
    <t>N/A - No request</t>
  </si>
  <si>
    <t>Asian Art Museum</t>
  </si>
  <si>
    <t>Camera Server Upgrade</t>
  </si>
  <si>
    <t xml:space="preserve">Requesting funds to replace old camera storage servers. </t>
  </si>
  <si>
    <t>High</t>
  </si>
  <si>
    <t>Network and Server Upgrade</t>
  </si>
  <si>
    <t>Increase resiliency and up time for our security and life safety systems. Reduce risk of downtime and increase availability of services to patrons and staff.</t>
  </si>
  <si>
    <t>Infrastructure: Network &amp; Data Centers</t>
  </si>
  <si>
    <t>Wifi Upgrade</t>
  </si>
  <si>
    <t>Replace outdated wifi access points.</t>
  </si>
  <si>
    <t>Assessor-Recorder</t>
  </si>
  <si>
    <t>Property Assessment and Tax Systems Replacement</t>
  </si>
  <si>
    <t xml:space="preserve">The project is a multi-phase joint endeavor between the Office of the Assessor-Recorder (ASR), the Treasurer &amp; Tax Collector (TTX), and Office of the Controller (CON) to secure and modernize the City’s property tax functions by replacing legacy systems that enable the assessment and collection of approximately $3.9 billion in annual tax revenues. </t>
  </si>
  <si>
    <t>City Operations that are Efficient &amp; Cost-Effective</t>
  </si>
  <si>
    <t>Low</t>
  </si>
  <si>
    <t>Board of Supervisors</t>
  </si>
  <si>
    <t xml:space="preserve">Legislative Management System </t>
  </si>
  <si>
    <t xml:space="preserve">The objective of this project is to deploy a state-of-the-art legislative management system by FY 2023-24.
</t>
  </si>
  <si>
    <t>Online and Accessible City Services Residents Can Use</t>
  </si>
  <si>
    <t>Business Specific</t>
  </si>
  <si>
    <t>Child Support Services</t>
  </si>
  <si>
    <t>Server Room Relocation</t>
  </si>
  <si>
    <t>The objective of the project is to realize the second phase of the department's consolidation plan to reduce its footprint at its main office location, thereby reducing rent and lease costs.</t>
  </si>
  <si>
    <t>City Administrator</t>
  </si>
  <si>
    <t>[ADM-Digital Services] Support for Digital Security &amp; Translation</t>
  </si>
  <si>
    <t>Secure web hosting until sites are moved to secure City infrastructure in FY25, as well as human translation on the growing SF.gov site, as required for essential information by the Digital Accessibility and Inclusion Standard.</t>
  </si>
  <si>
    <t>Residential Digital Services</t>
  </si>
  <si>
    <t>[ADM-Real Estate 1] City Hall Assistive Listening System Replacement - ADA Requirement</t>
  </si>
  <si>
    <t>A working Assistive Listening is an ADA requirement for City Hall Hearing Rooms.</t>
  </si>
  <si>
    <t>[ADM-Real Estate 2] City Hall Hearing Room Audio System Upgrade</t>
  </si>
  <si>
    <t>City Hall Hearing Room audio system upgrade.</t>
  </si>
  <si>
    <t>Controller</t>
  </si>
  <si>
    <t>Banking Services</t>
  </si>
  <si>
    <t>City recently transitioned to a new bank and must test and improve functionality with the new bank.</t>
  </si>
  <si>
    <t>GASB 87 Lease Accounting SW</t>
  </si>
  <si>
    <t>The Governmental Accounting Standards Board (GASB) is the latest lease accounting and financial reporting standard established. The purpose of this project is to implement state of the art SW.</t>
  </si>
  <si>
    <t>Multiple Business Units</t>
  </si>
  <si>
    <t>The purpose of this project is to add multiple business units to the city's financial system to improve system performance.</t>
  </si>
  <si>
    <t>Controller Systems Division</t>
  </si>
  <si>
    <t>Citywide Adoption &amp; Business Process Standardization</t>
  </si>
  <si>
    <t>Increase adoption and departmental standardization for SF Procurement.</t>
  </si>
  <si>
    <t>Document management</t>
  </si>
  <si>
    <t>The project purpose is to identify and improve the management of documents, forms, etc., within the system for internal and external stakeholders.</t>
  </si>
  <si>
    <t>Implementation of a ServiceDesk Chatbot</t>
  </si>
  <si>
    <t>Deploy a chatbot to help respond to end user questions.</t>
  </si>
  <si>
    <t>Staff Collaborative Tools - Data Analysis / Data Sharing</t>
  </si>
  <si>
    <t>Organizational Transformation</t>
  </si>
  <si>
    <t>Division wide initiative to review current practices, identify practices that could be improved and implement proposals to improve systems' performance and end user experience.</t>
  </si>
  <si>
    <t>PeopleSoft Upgrade Projects</t>
  </si>
  <si>
    <t>PeopleSoft System needs to be updated regularly to provide latest images, patching, etc…</t>
  </si>
  <si>
    <t>Prior Pay Period Adjustment</t>
  </si>
  <si>
    <t>Improve system functionality to improve processing of prior pay period adjustments.</t>
  </si>
  <si>
    <t>Public Integrity</t>
  </si>
  <si>
    <t>This is to improve compliance with city's procurement policies.</t>
  </si>
  <si>
    <t>Customer &amp; Case Management</t>
  </si>
  <si>
    <t>Service Desk &amp; Software Development LifeCycle tool</t>
  </si>
  <si>
    <t>Provide greater services to users of the Department's Supplier Support Team.</t>
  </si>
  <si>
    <t>SF Budget System Post Go Live Enhancements</t>
  </si>
  <si>
    <t>Enhance the Department SF's Budget System</t>
  </si>
  <si>
    <t>SF Employee Self-Service Portal Enhancements</t>
  </si>
  <si>
    <t>Provide greater functionality to end users of the Employee Portal</t>
  </si>
  <si>
    <t>Supplier &amp; Customer Contract Equity</t>
  </si>
  <si>
    <t>Improve equity functionality for procurement</t>
  </si>
  <si>
    <t>Supplier Contract Management Enhancements</t>
  </si>
  <si>
    <t>Improve System Functionality for end users.</t>
  </si>
  <si>
    <t>Supplier Equity and other SF City Partner Portal Enhancements</t>
  </si>
  <si>
    <t>Provide greater equity functionality in the City's Supplier Portal</t>
  </si>
  <si>
    <t>District Attorney</t>
  </si>
  <si>
    <t>Digital Accessibility and Inclusion Project</t>
  </si>
  <si>
    <t>Meet the COIT requirements for DAIS for city websites.</t>
  </si>
  <si>
    <t>Disaster Recovery Project</t>
  </si>
  <si>
    <t>Implement a disaster recovery (DR) solution to support DAT's mission critical applications.</t>
  </si>
  <si>
    <t>Electronic Media Discovery Project</t>
  </si>
  <si>
    <t xml:space="preserve">The objective of this project is to implement a centralized solution that would allow for the electronic discovery of case materials (i.e., body worn camera video, 3rd party video, jail calls and audio files) to defense counsel. </t>
  </si>
  <si>
    <t>Lower departmental priority</t>
  </si>
  <si>
    <t>Electronic Subpoena Project</t>
  </si>
  <si>
    <t>The objective of this project is to implement an electronic subpoena solution that provides notification and updates of subpoenas in real-time, by sending subpoena information to officer issued cell phones.</t>
  </si>
  <si>
    <t>Mayoral Priority. ICT goal alignment</t>
  </si>
  <si>
    <t>eProsecutor Phase II Project</t>
  </si>
  <si>
    <t>The objective of this project is to implement system enhancements to the Departments case management system.</t>
  </si>
  <si>
    <t>Emergency Management</t>
  </si>
  <si>
    <t>Access Control Badging System Replacement NEW</t>
  </si>
  <si>
    <t>DEM needs to replace their Building Access Control and Badge Reading system to maintain security and access control for the citywide 911 center, emergency operations center and citywide data center.</t>
  </si>
  <si>
    <t>Critical to citywide operations; Strong ICT goal alignment</t>
  </si>
  <si>
    <t xml:space="preserve">Computer Aided Dispatch Replacement </t>
  </si>
  <si>
    <t>To plan for, to develop the budget and scope of work for, and to replace the City’s Computer Aided Dispatch (CAD) System, including mobile CAD units for the City’s first responders and SFMTA parking enforcement.</t>
  </si>
  <si>
    <t>Major IT Project</t>
  </si>
  <si>
    <t>HSOC Street Crisis Pilot Project with SimTech</t>
  </si>
  <si>
    <t xml:space="preserve">This project pilots the Show The Way mobile application to strengthen communication and connections between street response teams in the field and expedites information sharing needed to reduce duplication of and increase efficiency of services when multiple teams interact with the same people/clients in the street. </t>
  </si>
  <si>
    <t>Perimeter and Building Video Security System Replacement</t>
  </si>
  <si>
    <t>Update the video camera security system around the perimeter of the facility and throughout the building and data center, and installs new
cameras on the interior of the building for better oversight of critical areas including generator and power distribution rooms, the
Citywide Data Center and the Telecommunications Room.</t>
  </si>
  <si>
    <t>Phone recording and Logger for E911 phone system</t>
  </si>
  <si>
    <t>Upgrade the E911 phone recorder and logger as the current version will no longer be supported at the end of 2023</t>
  </si>
  <si>
    <t xml:space="preserve">Public Safety Radio Replacement Project </t>
  </si>
  <si>
    <t>This project is upgrading the Citywide 800 MHz Emergency Radio Communications System used throughout San Francisco by the City’s public safety and public service agencies.</t>
  </si>
  <si>
    <t>Fine Arts Museums</t>
  </si>
  <si>
    <t>Surveillance Security Systems Technology Upgrade</t>
  </si>
  <si>
    <t xml:space="preserve">The project replaces obsolete and inadequate surveillance and security technology in the de Young and Legion of Honor museums. </t>
  </si>
  <si>
    <t>Surveillance Technology Expansion</t>
  </si>
  <si>
    <t xml:space="preserve">Expand our surveillance capabilities in the Legion of Honor. </t>
  </si>
  <si>
    <t>Human Resources</t>
  </si>
  <si>
    <t>Disaster Service Worker Management System</t>
  </si>
  <si>
    <t>Improve the City's ability to recruit, deploy, and track Disaster Service Workers (DSWs) in the next emergency.</t>
  </si>
  <si>
    <t>Employee Access to their City (Intranet/Employee Portal)</t>
  </si>
  <si>
    <t>This project will facilitate company-wide communication, increase employee productivity, and improve team collaboration by helping employees find information and provide organizational clarity.</t>
  </si>
  <si>
    <t>Citywide impact; Strong ICT goal alignment</t>
  </si>
  <si>
    <t>HR Modernization: Electronic Onboarding and e-Personnel Files</t>
  </si>
  <si>
    <t>Employee onboarding tool and implementing technology integrations where applicable. The second phase will improve the candidate experience by streamlining the application process, thus shortening the time-to-hire and increase accessibility to city employment.</t>
  </si>
  <si>
    <t>Human Services Agency</t>
  </si>
  <si>
    <t>CalSAWS Lobby Kiosks</t>
  </si>
  <si>
    <t>Purchase and install self service kiosks into HSA client lobbies for the new State Automated Welfare System (SAWS) scheduled to go live in October 2023.</t>
  </si>
  <si>
    <t>Potentially strong ICT goal alignment; DS supports further inquiry</t>
  </si>
  <si>
    <t>Laptop Refresh</t>
  </si>
  <si>
    <t>Refreshing laptop and desktops on a 3 year refresh cycle</t>
  </si>
  <si>
    <t>Operational project that would not typically be suitable for COIT funding; DT notes possibility of lower cost Virtual Desktop option</t>
  </si>
  <si>
    <t>Juvenile Probation</t>
  </si>
  <si>
    <t>JUV VoIP Project</t>
  </si>
  <si>
    <t>Telecommunication system update for the Juvenile Probation Department will provide reliable telephone access to staff and the public. Facilities remediation is required to prepare the electrical, physical wiring, and HVAC climate control to house the network equipment.</t>
  </si>
  <si>
    <t>Mayor</t>
  </si>
  <si>
    <t>DAHLIA San Francisco Housing Portal</t>
  </si>
  <si>
    <t>Simplify the process of finding and applying for affordable housing in San Francisco by providing accessible online tools. Enhance efficiency and security of running affordable housing programs.</t>
  </si>
  <si>
    <t>Police</t>
  </si>
  <si>
    <t>HRMS PeopleSoft to Oracle Cloud</t>
  </si>
  <si>
    <t>Replace the SFPD's legacy HRMS PeopleSoft system that is at end-of-life, expensive to maintain and operate.</t>
  </si>
  <si>
    <t>NIBRS-Compliant RMS</t>
  </si>
  <si>
    <t xml:space="preserve">The objective of the NIBRS-compliant RMS Project is to transition the entry and reporting of Incident Reports and Arrests in CDW to a COTS (Commercial off the Shelf) vendor RMS (Records Management System) that meets the FBI mandate of National Incident-Based Reporting System (NIBRS). </t>
  </si>
  <si>
    <t>Permits and Carrying Concealed Weapons System</t>
  </si>
  <si>
    <t>The objective of this Project is to implement an electronic solution to replace a paper-based manual process of processing and issuing permits, including for carrying concealed weapons, which will save substantial from application to issuing permits for both San Francisco residents and SFPD. San Francisco residents will be able to apply on-line and pay electronically for permits with the new system.</t>
  </si>
  <si>
    <t>Recruitment Tool</t>
  </si>
  <si>
    <t>The objective of this Backgrounds Project is to replace a slow, paper-driven process of tracking pre-employment background investigation that is required for any applicant looking to join the San Francisco Police Department.</t>
  </si>
  <si>
    <t>Police Accountability</t>
  </si>
  <si>
    <t>Digitization Project</t>
  </si>
  <si>
    <t>Digitize all paper case documents and analog media files that we have and upload to a document managing software. Also, store all mixed media in climate-controlled vault to prevent degradation when exposed to fluctuating temperature and humidity over time.</t>
  </si>
  <si>
    <t>Joint DPA and SFPD Case Tracking</t>
  </si>
  <si>
    <t xml:space="preserve">Create a new application for case management  that will allow DPA and SFPD to track all cases and officers’ discipline jointly. </t>
  </si>
  <si>
    <t>Public Health</t>
  </si>
  <si>
    <t>Electronic Health Record (Epic) Implementation Wave 3 &amp; 4</t>
  </si>
  <si>
    <t>Implement Epic EHR to additional programs and improve delivery of services through deploying product upgrades</t>
  </si>
  <si>
    <t>Public Utilities Commission</t>
  </si>
  <si>
    <t>Customer Service Bureau (CSB) Support Technology</t>
  </si>
  <si>
    <t xml:space="preserve">Transform the Customer Service experience at the SFPUC by modernizing technology and enabling the optimization of business processes to align with current and future Customer Service needs and bring increased operational effectiveness.
</t>
  </si>
  <si>
    <t>Improve the Customer Service Experience</t>
  </si>
  <si>
    <t>Cyber Security</t>
  </si>
  <si>
    <t>Continue to build upon our existing Cyber Security investments through capability maturity to ensure consistent Cyber Security protections enterprise-wide; while leveraging a Risk-based approach to focus Cyber Security efforts.</t>
  </si>
  <si>
    <t>Prepare and Protect City Systems</t>
  </si>
  <si>
    <t>Data Maturity Initiative</t>
  </si>
  <si>
    <t xml:space="preserve">Increase awareness, understanding and availability of data throughout the organization to support strategic decision making.  Develop baseline understanding of existing data sources and reporting functionality, define business priorities and requirements, identify resources, level-of-effort and road map, develop governance structure to support &amp; maintain technology associated with making more data available for decision making.  Identify, select, implement, train and support users on new and existing technologies. 
</t>
  </si>
  <si>
    <t>Make City Operations More Efficient and Effective</t>
  </si>
  <si>
    <t xml:space="preserve">Develop SFPUC Human Resources Services (HRS) &amp;  ServiceNow (or similar) system </t>
  </si>
  <si>
    <t>Develop SFPUC Human Resources Services (HRS) process/technology strategy, implementation of the resulting HRS analysis systems. Implementation of ServiceNow (or similar) system for employee lifecycle, payroll, labor and employee relations</t>
  </si>
  <si>
    <t>Resource Management</t>
  </si>
  <si>
    <t>Recreation and Parks</t>
  </si>
  <si>
    <t>Migrate legacy HR system (PFS) to modern application</t>
  </si>
  <si>
    <t xml:space="preserve">Replace legacy system that manages Personnel, Payroll, Training and other functionalities with a modern application. </t>
  </si>
  <si>
    <t>Sheriff</t>
  </si>
  <si>
    <t>Analog Phones Migration to VoIP</t>
  </si>
  <si>
    <t>To help the Sheriff migrate from the old PBX analog phones system to the new City VoIP system.</t>
  </si>
  <si>
    <t>Low departmental priority/limited department capacity</t>
  </si>
  <si>
    <t>Broadband and Network Upgrade</t>
  </si>
  <si>
    <t>Support the current and future Sheriff programs delivered through streaming and internet services.</t>
  </si>
  <si>
    <t>Citrix and Horizon VMWare Platform Upgrade</t>
  </si>
  <si>
    <t>Meet compliance and improve jail operations and services delivery.</t>
  </si>
  <si>
    <t>CLETS Interface Resiliency</t>
  </si>
  <si>
    <t>Interface to the California Law Enforcement Telecommunications System that provide access to other law enforcement agencies databases</t>
  </si>
  <si>
    <t>Communicaton and Alerting Sys for Deputies</t>
  </si>
  <si>
    <t>Enhance secure communication for Sheriff command staff and his deputies</t>
  </si>
  <si>
    <t>County Jail Fiber Redundancy</t>
  </si>
  <si>
    <t>Support county jail operations and improve network resiliency.</t>
  </si>
  <si>
    <t>Current JMS Migration Support</t>
  </si>
  <si>
    <t>Support the Sheriff in transitioning the department to the new JMS.</t>
  </si>
  <si>
    <t>Digital and Forensic Evidence System</t>
  </si>
  <si>
    <t>Improve evidence handling and forensics management for cases and or court appearances.</t>
  </si>
  <si>
    <t>Learning Management System</t>
  </si>
  <si>
    <t>Deliver training and educational needs to personnel to serve its clients and improve community engagement.</t>
  </si>
  <si>
    <t>Litigation Hold and Court Document System</t>
  </si>
  <si>
    <t>Improve sheriff legal processes for tracking caseloads, litigation hold, court documents management and eDiscovery</t>
  </si>
  <si>
    <t xml:space="preserve">Meet City Wide Cybersecurity Compliance </t>
  </si>
  <si>
    <t>Meet city ordinances for departments cybersecurity compliance</t>
  </si>
  <si>
    <t>New Jail Management System</t>
  </si>
  <si>
    <t>Improve data processes vital in developing policies that better utilize resources and improve public safety</t>
  </si>
  <si>
    <t>Paperless Documents Management</t>
  </si>
  <si>
    <t>Improve record retention and public interactions</t>
  </si>
  <si>
    <t>Records Management System</t>
  </si>
  <si>
    <t>Meet the law enforcement agency new FBI reporting mandates.
Improve patrol, field and dispatch records management and incident reporting.</t>
  </si>
  <si>
    <t>Sheriff -JUSTIS Migration to City Govt. Cloud</t>
  </si>
  <si>
    <t>Migrate the Sheriffs City JUSTIS infrastructure vital to data sharing, policy and reporting to the City govt. cloud.</t>
  </si>
  <si>
    <t>Sheriff Public Facing Mobile App</t>
  </si>
  <si>
    <t>Deliver the department services to the community through the Sheriff mobile application.</t>
  </si>
  <si>
    <t>Support In-Custody Visitation Programs</t>
  </si>
  <si>
    <t>Improve the delivery of programs and community services for religious, family and legal visits for in-custody persons.</t>
  </si>
  <si>
    <t>Support SFSO Digital Strategic Plan</t>
  </si>
  <si>
    <t>Improve the department technology based on audit recommendations from the City controller's office.</t>
  </si>
  <si>
    <t>Technology</t>
  </si>
  <si>
    <t>Cloud Center of Excellence</t>
  </si>
  <si>
    <t xml:space="preserve">Transitioning to cloud platforms to support growing department needs of modern services for their business systems. </t>
  </si>
  <si>
    <t>Data Center Resiliency</t>
  </si>
  <si>
    <t>Create redundancy in the City Data Center to ensure that there is continuity of network access, authentication, remote access, and provide a framework for more rapid recoverability of CCSF business applications.</t>
  </si>
  <si>
    <t>JUSTIS Data Center of Excellence</t>
  </si>
  <si>
    <t>Establish the Data Center of Excellence (DCOE)-- Operating Model and Governance and Reporting and Analytics. To support the DCOE, the JUSTIS infrastructure will continue to be modernized with relational databases and data lake.</t>
  </si>
  <si>
    <t>Telecom and LAN Modernization</t>
  </si>
  <si>
    <t>Replacing the legacy Avaya Telecom systems with modern Voice Over IP (VoIP).</t>
  </si>
  <si>
    <t>Treasurer-Tax Collector</t>
  </si>
  <si>
    <t>Empty Homes Tax</t>
  </si>
  <si>
    <t>Implement Empty Homes Tax, which was passed by the votes in November 2022</t>
  </si>
  <si>
    <t>Sheriff Accountability</t>
  </si>
  <si>
    <t>Deputy Case Portal</t>
  </si>
  <si>
    <t>Develop a web portal that allows Sheriff Deputies to look up the status of their cases and review past case findings.</t>
  </si>
  <si>
    <t>Rent Arbitration Board</t>
  </si>
  <si>
    <t>Rent Board Modernization</t>
  </si>
  <si>
    <t xml:space="preserve">Bring the Rent Board’s daily operations to a new and modern workflow which will benefit both internal and external stakeholders. </t>
  </si>
  <si>
    <t>FY23-24</t>
  </si>
  <si>
    <t>FY24-25</t>
  </si>
  <si>
    <t xml:space="preserve">No funding recommended. </t>
  </si>
  <si>
    <t>Budget &amp; Performance Subcommittee - April 7, 2023</t>
  </si>
  <si>
    <t>Draft Funding Recommendations for Review and Approval</t>
  </si>
  <si>
    <t>Suggested Scenario Funded</t>
  </si>
  <si>
    <t xml:space="preserve">Not critical to citywide or dept operations. Not typical for COIT to fund this sort of one-off dept equipment request with no citywide impact. </t>
  </si>
  <si>
    <t>Critical to citywide operations, strong alignment with ICT goals</t>
  </si>
  <si>
    <t>Grand Totals of Column Below:</t>
  </si>
  <si>
    <t>Lower departmental priority/limited department capacity</t>
  </si>
  <si>
    <t>Lower departmental priority, not fully scoped</t>
  </si>
  <si>
    <t>Critical to citywide operations, strong alignment with ICT goals and Mayoral priority</t>
  </si>
  <si>
    <t>Not typical for COIT to fund this sort of one-off dept equipment request with no citywide impact.</t>
  </si>
  <si>
    <t>Citywide impact; Strong ICT goal and Mayoral priority alignment</t>
  </si>
  <si>
    <t>High - partial funding</t>
  </si>
  <si>
    <t>No funding recommended.</t>
  </si>
  <si>
    <t>Not critical to dept operations or citywide operations. Limited department capacity.</t>
  </si>
  <si>
    <t>Citywide impact, ICT goal alignment</t>
  </si>
  <si>
    <t xml:space="preserve">Not typical for COIT to fund this sort of one-off dept equipment request with no citywide impact (this is an equpment request for telephones) </t>
  </si>
  <si>
    <t>Funded under DT's VOIP project</t>
  </si>
  <si>
    <t>Citywide impact (numerous Departments hold public hearings at City Hall). Alignment with ICT goal of accessibility. May fit more neatly into the Capital Plan facilities upgrades.</t>
  </si>
  <si>
    <t>Limited department capacity. Funding similar work under HR modernization that could benefit the Department.</t>
  </si>
  <si>
    <t xml:space="preserve">Not critical to citywide operations. Limited department capacity given NIBRS implementation. </t>
  </si>
  <si>
    <t xml:space="preserve">Position requests seem operational rather than project-specific. Department may have existing funds that can be allocated toward this work. Alignment with ICT goals. Suggest funding initial contract costs in the high-scenario. </t>
  </si>
  <si>
    <t>Not critical to citywide operations. Department may have existing funds that can be allocated toward this work.</t>
  </si>
  <si>
    <t>Strong alignment with ICT goals</t>
  </si>
  <si>
    <t>Lower departmental priority. Not critical to dept operations. No citywide impact.</t>
  </si>
  <si>
    <t>Strong ICT goal alignment, critical to dept operations</t>
  </si>
  <si>
    <t xml:space="preserve">Citywide impact; Strong ICT goal alignment; Lower department priority; Limited department capacity </t>
  </si>
  <si>
    <t>Not critical to dept operations. No citywide impact.</t>
  </si>
  <si>
    <t>Description: The table below only reflects projects that requested General Fund support and includes draft funding recommendations for review, discussion, and approval by the COIT Budget and Performance Subcommittee for forwarding to the full Committee on Information Technology.</t>
  </si>
  <si>
    <t>Total Projected Cost</t>
  </si>
  <si>
    <t>*Previously funded though expected to end in FY22-23</t>
  </si>
  <si>
    <t>Draft Project Approval Recommendations for Review and Approval</t>
  </si>
  <si>
    <t>Description: The table below reflects all projects submitted and draft recommendations for approval for review by the COIT Budget and Performance Subcommittee for forwarding to the full Committee on Information Technology.</t>
  </si>
  <si>
    <t>Approve project.</t>
  </si>
  <si>
    <t xml:space="preserve">Approve project. Funding recommendation provided on separate sheet. </t>
  </si>
  <si>
    <t>Proposed Recommendation</t>
  </si>
  <si>
    <t>Digitization &amp; Document / Records Management</t>
  </si>
  <si>
    <t>FY 23-24 Total Projected Cost</t>
  </si>
  <si>
    <t>FY 24-25 Total Projected Cost</t>
  </si>
  <si>
    <t>FY 25-26 Total Projected Cost</t>
  </si>
  <si>
    <t>FY 26-27 Total Projected Cost</t>
  </si>
  <si>
    <t>FY 27-28 Total Projected Cost</t>
  </si>
  <si>
    <t>Priority/critical for dept; not typical for COIT to fund this sort of single dept facilities/equipment upgrade.</t>
  </si>
  <si>
    <t>Priority/critical for dept, though not typical for COIT to fund this sort of single dept facilities/equipment upgrade.</t>
  </si>
  <si>
    <r>
      <t xml:space="preserve">Additional Context for Recommendation 
</t>
    </r>
    <r>
      <rPr>
        <b/>
        <sz val="12"/>
        <color theme="1"/>
        <rFont val="Calibri"/>
        <family val="2"/>
        <scheme val="minor"/>
      </rPr>
      <t>Weighted consideration given to:</t>
    </r>
    <r>
      <rPr>
        <sz val="12"/>
        <color theme="1"/>
        <rFont val="Calibri"/>
        <family val="2"/>
        <scheme val="minor"/>
      </rPr>
      <t xml:space="preserve"> Department capacity and priority level; Mayoral priority; citywide impact; criticality to citywide or dept operations; ICT goal alignment; Committee feedback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</si>
</sst>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b/>
      <sz val="18"/>
      <color theme="1"/>
      <name val="Calibri"/>
      <family val="2"/>
      <scheme val="minor"/>
    </font>
    <font>
      <b/>
      <sz val="16"/>
      <name val="Calibri"/>
      <family val="2"/>
      <scheme val="minor"/>
    </font>
    <font>
      <b/>
      <sz val="16"/>
      <color theme="0"/>
      <name val="Calibri"/>
      <family val="2"/>
      <scheme val="minor"/>
    </font>
    <font>
      <b/>
      <sz val="16"/>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22"/>
      <color theme="1"/>
      <name val="Calibri"/>
      <family val="2"/>
      <scheme val="minor"/>
    </font>
    <font>
      <b/>
      <sz val="22"/>
      <color theme="1"/>
      <name val="Calibri"/>
      <family val="2"/>
      <scheme val="minor"/>
    </font>
    <font>
      <b/>
      <sz val="24"/>
      <color theme="1"/>
      <name val="Calibri"/>
      <family val="2"/>
      <scheme val="minor"/>
    </font>
    <font>
      <sz val="8"/>
      <name val="Calibri"/>
      <family val="2"/>
      <scheme val="minor"/>
    </font>
    <font>
      <sz val="14"/>
      <color theme="1"/>
      <name val="Calibri"/>
      <family val="2"/>
      <scheme val="minor"/>
    </font>
    <font>
      <sz val="16"/>
      <color rgb="FF000000"/>
      <name val="Calibri"/>
      <family val="2"/>
      <scheme val="minor"/>
    </font>
  </fonts>
  <fills count="11">
    <fill>
      <patternFill patternType="none"/>
    </fill>
    <fill>
      <patternFill patternType="gray125"/>
    </fill>
    <fill>
      <patternFill patternType="solid">
        <fgColor theme="0" tint="-0.2499465926084170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8" tint="0.59999389629810485"/>
        <bgColor indexed="64"/>
      </patternFill>
    </fill>
  </fills>
  <borders count="3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3" fillId="0" borderId="0" xfId="0" applyFont="1"/>
    <xf numFmtId="0" fontId="3" fillId="0" borderId="0" xfId="0" applyFont="1" applyAlignment="1">
      <alignment wrapText="1"/>
    </xf>
    <xf numFmtId="0" fontId="0" fillId="0" borderId="0" xfId="0" applyAlignment="1">
      <alignment wrapText="1"/>
    </xf>
    <xf numFmtId="0" fontId="4" fillId="0" borderId="0" xfId="0" applyFont="1" applyAlignment="1">
      <alignment horizontal="right" vertical="center" wrapText="1"/>
    </xf>
    <xf numFmtId="0" fontId="6" fillId="6" borderId="1" xfId="0" applyFont="1" applyFill="1" applyBorder="1" applyAlignment="1">
      <alignment horizontal="center" vertical="center" wrapText="1"/>
    </xf>
    <xf numFmtId="0" fontId="0" fillId="0" borderId="3" xfId="0" applyBorder="1" applyAlignment="1">
      <alignment vertical="top" wrapText="1"/>
    </xf>
    <xf numFmtId="3" fontId="0" fillId="0" borderId="4" xfId="0" applyNumberFormat="1" applyBorder="1" applyAlignment="1">
      <alignment vertical="top"/>
    </xf>
    <xf numFmtId="164" fontId="3" fillId="0" borderId="5" xfId="1" applyNumberFormat="1" applyFont="1" applyBorder="1" applyAlignment="1">
      <alignment vertical="top"/>
    </xf>
    <xf numFmtId="164" fontId="3" fillId="3" borderId="2" xfId="1" applyNumberFormat="1" applyFont="1" applyFill="1" applyBorder="1" applyAlignment="1">
      <alignment vertical="top"/>
    </xf>
    <xf numFmtId="164" fontId="3" fillId="4" borderId="2" xfId="1" applyNumberFormat="1" applyFont="1" applyFill="1" applyBorder="1" applyAlignment="1">
      <alignment vertical="top"/>
    </xf>
    <xf numFmtId="164" fontId="3" fillId="7" borderId="6" xfId="1" applyNumberFormat="1" applyFont="1" applyFill="1" applyBorder="1" applyAlignment="1">
      <alignment vertical="top"/>
    </xf>
    <xf numFmtId="164" fontId="3" fillId="3" borderId="6" xfId="1" applyNumberFormat="1" applyFont="1" applyFill="1" applyBorder="1" applyAlignment="1">
      <alignment vertical="top"/>
    </xf>
    <xf numFmtId="164" fontId="0" fillId="0" borderId="0" xfId="1" applyNumberFormat="1" applyFont="1" applyAlignment="1">
      <alignment wrapText="1"/>
    </xf>
    <xf numFmtId="164" fontId="3" fillId="0" borderId="5" xfId="1" applyNumberFormat="1" applyFont="1" applyBorder="1" applyAlignment="1">
      <alignment wrapText="1"/>
    </xf>
    <xf numFmtId="0" fontId="3" fillId="0" borderId="0" xfId="0" applyFont="1" applyAlignment="1">
      <alignment horizontal="left"/>
    </xf>
    <xf numFmtId="0" fontId="6" fillId="9" borderId="1" xfId="0" applyFont="1" applyFill="1" applyBorder="1" applyAlignment="1">
      <alignment horizontal="center" vertical="center" wrapText="1"/>
    </xf>
    <xf numFmtId="3" fontId="0" fillId="0" borderId="11" xfId="0" applyNumberFormat="1" applyBorder="1" applyAlignment="1">
      <alignment vertical="top" wrapText="1"/>
    </xf>
    <xf numFmtId="164" fontId="7" fillId="3" borderId="2" xfId="1" applyNumberFormat="1" applyFont="1" applyFill="1" applyBorder="1" applyAlignment="1">
      <alignment horizontal="center" vertical="center" wrapText="1"/>
    </xf>
    <xf numFmtId="164" fontId="7" fillId="4" borderId="2" xfId="1" applyNumberFormat="1" applyFont="1" applyFill="1" applyBorder="1" applyAlignment="1">
      <alignment horizontal="center" vertical="center" wrapText="1"/>
    </xf>
    <xf numFmtId="164" fontId="5" fillId="4" borderId="8" xfId="1" applyNumberFormat="1" applyFont="1" applyFill="1" applyBorder="1" applyAlignment="1">
      <alignment vertical="center"/>
    </xf>
    <xf numFmtId="164" fontId="5" fillId="7" borderId="6" xfId="1" applyNumberFormat="1" applyFont="1" applyFill="1" applyBorder="1" applyAlignment="1">
      <alignment horizontal="center" vertical="center" wrapText="1"/>
    </xf>
    <xf numFmtId="0" fontId="3" fillId="0" borderId="2" xfId="0" applyFont="1" applyBorder="1" applyAlignment="1">
      <alignment vertical="top" wrapText="1"/>
    </xf>
    <xf numFmtId="164" fontId="3" fillId="0" borderId="3" xfId="1" applyNumberFormat="1" applyFont="1" applyBorder="1" applyAlignment="1">
      <alignment vertical="top" wrapText="1"/>
    </xf>
    <xf numFmtId="0" fontId="3" fillId="0" borderId="3" xfId="1" applyNumberFormat="1" applyFont="1" applyBorder="1" applyAlignment="1">
      <alignment vertical="top" wrapText="1"/>
    </xf>
    <xf numFmtId="164" fontId="0" fillId="0" borderId="3" xfId="1" applyNumberFormat="1" applyFont="1" applyBorder="1" applyAlignment="1">
      <alignment wrapText="1"/>
    </xf>
    <xf numFmtId="164" fontId="5" fillId="2" borderId="7" xfId="1" applyNumberFormat="1" applyFont="1" applyFill="1" applyBorder="1" applyAlignment="1">
      <alignment vertical="center"/>
    </xf>
    <xf numFmtId="164" fontId="5" fillId="3" borderId="8" xfId="1" applyNumberFormat="1" applyFont="1" applyFill="1" applyBorder="1" applyAlignment="1">
      <alignment vertical="center"/>
    </xf>
    <xf numFmtId="164" fontId="7" fillId="8" borderId="5" xfId="1" applyNumberFormat="1" applyFont="1" applyFill="1" applyBorder="1" applyAlignment="1">
      <alignment horizontal="center" vertical="center" wrapText="1"/>
    </xf>
    <xf numFmtId="164" fontId="5" fillId="3" borderId="9" xfId="1" applyNumberFormat="1" applyFont="1" applyFill="1" applyBorder="1" applyAlignment="1">
      <alignment vertical="center"/>
    </xf>
    <xf numFmtId="164" fontId="7" fillId="3" borderId="6" xfId="1" applyNumberFormat="1" applyFont="1" applyFill="1" applyBorder="1" applyAlignment="1">
      <alignment horizontal="center" vertical="center" wrapText="1"/>
    </xf>
    <xf numFmtId="164" fontId="5" fillId="7" borderId="9" xfId="1" applyNumberFormat="1" applyFont="1" applyFill="1" applyBorder="1" applyAlignment="1">
      <alignment vertical="center"/>
    </xf>
    <xf numFmtId="0" fontId="11" fillId="0" borderId="0" xfId="0" applyFont="1"/>
    <xf numFmtId="164" fontId="11" fillId="0" borderId="0" xfId="1" applyNumberFormat="1" applyFont="1" applyAlignment="1">
      <alignment wrapText="1"/>
    </xf>
    <xf numFmtId="0" fontId="12" fillId="0" borderId="0" xfId="0" applyFont="1"/>
    <xf numFmtId="0" fontId="8" fillId="5" borderId="10" xfId="0" applyFont="1" applyFill="1" applyBorder="1" applyAlignment="1">
      <alignment horizontal="center" vertical="center" wrapText="1"/>
    </xf>
    <xf numFmtId="0" fontId="2" fillId="0" borderId="0" xfId="0" applyFont="1" applyAlignment="1">
      <alignment horizontal="center" vertical="center" wrapText="1"/>
    </xf>
    <xf numFmtId="164" fontId="5" fillId="8" borderId="7" xfId="1" applyNumberFormat="1" applyFont="1" applyFill="1" applyBorder="1" applyAlignment="1">
      <alignment vertical="center"/>
    </xf>
    <xf numFmtId="0" fontId="13" fillId="0" borderId="0" xfId="0" applyFont="1"/>
    <xf numFmtId="164" fontId="3" fillId="3" borderId="3" xfId="1" applyNumberFormat="1" applyFont="1" applyFill="1" applyBorder="1" applyAlignment="1">
      <alignment vertical="top"/>
    </xf>
    <xf numFmtId="3" fontId="3" fillId="0" borderId="2" xfId="0" applyNumberFormat="1" applyFont="1" applyBorder="1" applyAlignment="1">
      <alignment vertical="top"/>
    </xf>
    <xf numFmtId="3" fontId="3" fillId="0" borderId="2" xfId="0" applyNumberFormat="1" applyFont="1" applyBorder="1" applyAlignment="1">
      <alignment vertical="top" wrapText="1"/>
    </xf>
    <xf numFmtId="0" fontId="15" fillId="0" borderId="2" xfId="0" applyFont="1" applyBorder="1" applyAlignment="1">
      <alignment vertical="top" wrapText="1"/>
    </xf>
    <xf numFmtId="0" fontId="7" fillId="5" borderId="10" xfId="0" applyFont="1" applyFill="1" applyBorder="1" applyAlignment="1">
      <alignment horizontal="center" vertical="center" wrapText="1"/>
    </xf>
    <xf numFmtId="0" fontId="16" fillId="0" borderId="3" xfId="0" applyFont="1" applyBorder="1" applyAlignment="1">
      <alignment vertical="top" wrapText="1"/>
    </xf>
    <xf numFmtId="0" fontId="7" fillId="0" borderId="0" xfId="0" applyFont="1" applyAlignment="1">
      <alignment horizontal="right" vertical="center" wrapText="1"/>
    </xf>
    <xf numFmtId="0" fontId="7" fillId="0" borderId="2" xfId="0" applyFont="1" applyBorder="1" applyAlignment="1">
      <alignment vertical="top" wrapText="1"/>
    </xf>
    <xf numFmtId="164" fontId="5" fillId="4" borderId="7" xfId="1" applyNumberFormat="1" applyFont="1" applyFill="1" applyBorder="1" applyAlignment="1">
      <alignment vertical="center"/>
    </xf>
    <xf numFmtId="164" fontId="7" fillId="4" borderId="5" xfId="1" applyNumberFormat="1" applyFont="1" applyFill="1" applyBorder="1" applyAlignment="1">
      <alignment horizontal="center" vertical="center" wrapText="1"/>
    </xf>
    <xf numFmtId="164" fontId="5" fillId="10" borderId="7" xfId="1" applyNumberFormat="1" applyFont="1" applyFill="1" applyBorder="1" applyAlignment="1">
      <alignment vertical="center"/>
    </xf>
    <xf numFmtId="164" fontId="5" fillId="10" borderId="8" xfId="1" applyNumberFormat="1" applyFont="1" applyFill="1" applyBorder="1" applyAlignment="1">
      <alignment vertical="center"/>
    </xf>
    <xf numFmtId="164" fontId="7" fillId="10" borderId="5" xfId="1" applyNumberFormat="1" applyFont="1" applyFill="1" applyBorder="1" applyAlignment="1">
      <alignment horizontal="center" vertical="center" wrapText="1"/>
    </xf>
    <xf numFmtId="164" fontId="5" fillId="7" borderId="7" xfId="1" applyNumberFormat="1" applyFont="1" applyFill="1" applyBorder="1" applyAlignment="1">
      <alignment vertical="center"/>
    </xf>
    <xf numFmtId="164" fontId="7" fillId="7" borderId="5" xfId="1" applyNumberFormat="1" applyFont="1" applyFill="1" applyBorder="1" applyAlignment="1">
      <alignment horizontal="center" vertical="center" wrapText="1"/>
    </xf>
    <xf numFmtId="3" fontId="15" fillId="0" borderId="11" xfId="0" applyNumberFormat="1" applyFont="1" applyBorder="1" applyAlignment="1">
      <alignment vertical="top" wrapText="1"/>
    </xf>
    <xf numFmtId="3" fontId="15" fillId="0" borderId="11" xfId="0" applyNumberFormat="1" applyFont="1" applyBorder="1" applyAlignment="1">
      <alignment vertical="top"/>
    </xf>
    <xf numFmtId="164" fontId="3" fillId="0" borderId="16" xfId="1" applyNumberFormat="1" applyFont="1" applyBorder="1" applyAlignment="1">
      <alignment vertical="top"/>
    </xf>
    <xf numFmtId="164" fontId="3" fillId="3" borderId="17" xfId="1" applyNumberFormat="1" applyFont="1" applyFill="1" applyBorder="1" applyAlignment="1">
      <alignment vertical="top"/>
    </xf>
    <xf numFmtId="164" fontId="3" fillId="4" borderId="17" xfId="1" applyNumberFormat="1" applyFont="1" applyFill="1" applyBorder="1" applyAlignment="1">
      <alignment vertical="top"/>
    </xf>
    <xf numFmtId="164" fontId="3" fillId="7" borderId="18" xfId="1" applyNumberFormat="1" applyFont="1" applyFill="1" applyBorder="1" applyAlignment="1">
      <alignment vertical="top"/>
    </xf>
    <xf numFmtId="164" fontId="3" fillId="0" borderId="19" xfId="1" applyNumberFormat="1" applyFont="1" applyBorder="1" applyAlignment="1">
      <alignment vertical="top"/>
    </xf>
    <xf numFmtId="164" fontId="3" fillId="3" borderId="20" xfId="1" applyNumberFormat="1" applyFont="1" applyFill="1" applyBorder="1" applyAlignment="1">
      <alignment vertical="top"/>
    </xf>
    <xf numFmtId="164" fontId="3" fillId="4" borderId="20" xfId="1" applyNumberFormat="1" applyFont="1" applyFill="1" applyBorder="1" applyAlignment="1">
      <alignment vertical="top"/>
    </xf>
    <xf numFmtId="164" fontId="3" fillId="7" borderId="21" xfId="1" applyNumberFormat="1" applyFont="1" applyFill="1" applyBorder="1" applyAlignment="1">
      <alignment vertical="top"/>
    </xf>
    <xf numFmtId="164" fontId="3" fillId="0" borderId="22" xfId="1" applyNumberFormat="1" applyFont="1" applyBorder="1" applyAlignment="1">
      <alignment vertical="top"/>
    </xf>
    <xf numFmtId="164" fontId="3" fillId="3" borderId="23" xfId="1" applyNumberFormat="1" applyFont="1" applyFill="1" applyBorder="1" applyAlignment="1">
      <alignment vertical="top"/>
    </xf>
    <xf numFmtId="164" fontId="3" fillId="4" borderId="23" xfId="1" applyNumberFormat="1" applyFont="1" applyFill="1" applyBorder="1" applyAlignment="1">
      <alignment vertical="top"/>
    </xf>
    <xf numFmtId="164" fontId="3" fillId="7" borderId="24" xfId="1" applyNumberFormat="1" applyFont="1" applyFill="1" applyBorder="1" applyAlignment="1">
      <alignment vertical="top"/>
    </xf>
    <xf numFmtId="164" fontId="7" fillId="8" borderId="25" xfId="1" applyNumberFormat="1" applyFont="1" applyFill="1" applyBorder="1" applyAlignment="1">
      <alignment horizontal="center" vertical="center" wrapText="1"/>
    </xf>
    <xf numFmtId="164" fontId="7" fillId="3" borderId="26" xfId="1" applyNumberFormat="1" applyFont="1" applyFill="1" applyBorder="1" applyAlignment="1">
      <alignment horizontal="center" vertical="center" wrapText="1"/>
    </xf>
    <xf numFmtId="164" fontId="7" fillId="4" borderId="26" xfId="1" applyNumberFormat="1" applyFont="1" applyFill="1" applyBorder="1" applyAlignment="1">
      <alignment horizontal="center" vertical="center" wrapText="1"/>
    </xf>
    <xf numFmtId="164" fontId="5" fillId="7" borderId="27" xfId="1" applyNumberFormat="1" applyFont="1" applyFill="1" applyBorder="1" applyAlignment="1">
      <alignment horizontal="center" vertical="center" wrapText="1"/>
    </xf>
    <xf numFmtId="164" fontId="3" fillId="0" borderId="7" xfId="1" applyNumberFormat="1" applyFont="1" applyBorder="1" applyAlignment="1">
      <alignment vertical="top"/>
    </xf>
    <xf numFmtId="164" fontId="3" fillId="3" borderId="8" xfId="1" applyNumberFormat="1" applyFont="1" applyFill="1" applyBorder="1" applyAlignment="1">
      <alignment vertical="top"/>
    </xf>
    <xf numFmtId="164" fontId="3" fillId="4" borderId="8" xfId="1" applyNumberFormat="1" applyFont="1" applyFill="1" applyBorder="1" applyAlignment="1">
      <alignment vertical="top"/>
    </xf>
    <xf numFmtId="164" fontId="3" fillId="7" borderId="9" xfId="1" applyNumberFormat="1" applyFont="1" applyFill="1" applyBorder="1" applyAlignment="1">
      <alignment vertical="top"/>
    </xf>
    <xf numFmtId="164" fontId="3" fillId="0" borderId="25" xfId="1" applyNumberFormat="1" applyFont="1" applyBorder="1" applyAlignment="1">
      <alignment vertical="top"/>
    </xf>
    <xf numFmtId="164" fontId="3" fillId="3" borderId="26" xfId="1" applyNumberFormat="1" applyFont="1" applyFill="1" applyBorder="1" applyAlignment="1">
      <alignment vertical="top"/>
    </xf>
    <xf numFmtId="164" fontId="3" fillId="4" borderId="26" xfId="1" applyNumberFormat="1" applyFont="1" applyFill="1" applyBorder="1" applyAlignment="1">
      <alignment vertical="top"/>
    </xf>
    <xf numFmtId="164" fontId="3" fillId="7" borderId="27" xfId="1" applyNumberFormat="1" applyFont="1" applyFill="1" applyBorder="1" applyAlignment="1">
      <alignment vertical="top"/>
    </xf>
    <xf numFmtId="164" fontId="3" fillId="0" borderId="28" xfId="1" applyNumberFormat="1" applyFont="1" applyBorder="1" applyAlignment="1">
      <alignment vertical="top"/>
    </xf>
    <xf numFmtId="164" fontId="3" fillId="3" borderId="29" xfId="1" applyNumberFormat="1" applyFont="1" applyFill="1" applyBorder="1" applyAlignment="1">
      <alignment vertical="top"/>
    </xf>
    <xf numFmtId="164" fontId="3" fillId="4" borderId="29" xfId="1" applyNumberFormat="1" applyFont="1" applyFill="1" applyBorder="1" applyAlignment="1">
      <alignment vertical="top"/>
    </xf>
    <xf numFmtId="164" fontId="3" fillId="7" borderId="30" xfId="1" applyNumberFormat="1" applyFont="1" applyFill="1" applyBorder="1" applyAlignment="1">
      <alignment vertical="top"/>
    </xf>
    <xf numFmtId="9" fontId="0" fillId="0" borderId="0" xfId="2" applyFont="1"/>
    <xf numFmtId="0" fontId="12" fillId="0" borderId="12"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0" fillId="0" borderId="15" xfId="0" applyFont="1" applyBorder="1" applyAlignment="1">
      <alignment horizontal="left" vertical="center" wrapText="1"/>
    </xf>
    <xf numFmtId="0" fontId="10" fillId="0" borderId="15" xfId="0"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illian_johnson_sfgov_org1/Documents/Documents/COIT%20Funding%20Rec%20Scenarios%20for%20Katie_FY23-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tial Screen for Katie"/>
      <sheetName val="Internal Ranking Tool_ND"/>
      <sheetName val="Fig5. Forecast AnnualProj NEW"/>
      <sheetName val="Internal Ranking Tool_JJ"/>
      <sheetName val="Internal Ranking Tool DRAFT"/>
      <sheetName val="Appendix E, Forecast _FINAL_JJ"/>
      <sheetName val="CON Summary Objectives"/>
      <sheetName val="DT Feedback"/>
      <sheetName val="Appendix E, Forecast _FINAL"/>
      <sheetName val="Appendix C Completed Proj FINAL"/>
      <sheetName val="PIVOT forAppendix E of ICT_JJ"/>
      <sheetName val="Appendix E, ICT Plan"/>
      <sheetName val="PIVOT forAppendix E of ICT Plan"/>
      <sheetName val="Summary for CON"/>
      <sheetName val="Query Copy Paste"/>
      <sheetName val="Overview"/>
      <sheetName val="Application Summary"/>
      <sheetName val="EDIT_Application Summary"/>
      <sheetName val="Fig8. 5-YR ForecastTechProj"/>
      <sheetName val="Fig9. Forecast by Theme"/>
      <sheetName val="Forecast by ICT Goal"/>
      <sheetName val="Figure 11.GF RequestsMajoriT"/>
      <sheetName val="Fig5. Forecast AnnualProjAlloc"/>
      <sheetName val="query (1)"/>
      <sheetName val="CAD 5-YR"/>
      <sheetName val="Replace Prop Tax Asmt"/>
      <sheetName val="Radio Replacement"/>
      <sheetName val="Telecom Modernization"/>
      <sheetName val="Telecom Modernization (2)"/>
      <sheetName val="Sheet9"/>
      <sheetName val="COIT AllocationForecast 1.19.23"/>
      <sheetName val="5YR Costs Requests (3)"/>
      <sheetName val="Sheet6"/>
      <sheetName val="5YR Costs Requests"/>
      <sheetName val="Project Request Summary"/>
      <sheetName val="2YR Requests by Theme"/>
      <sheetName val="Submitting Department List"/>
      <sheetName val="Major IT Allocation Proj"/>
      <sheetName val="Annual Allocation Pro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Constrained" id="{1AA2229D-0477-4E4F-A7BD-B2D829A1B4AF}">
    <nsvFilter filterId="{39A5C746-18DA-4B64-8338-EEFAB6463C28}" ref="A4:X87" tableId="0">
      <columnFilter colId="5">
        <filter colId="5">
          <x:filters blank="1">
            <x:filter val="High"/>
            <x:filter val="Low"/>
            <x:filter val="Low - Amended"/>
            <x:filter val="Mid"/>
          </x:filters>
        </filter>
      </columnFilter>
    </nsvFilter>
  </namedSheetView>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Constrained" id="{56B70343-9E19-4009-8B2A-4D7232DECDF9}">
    <nsvFilter filterId="{39A5C746-18DA-4B64-8338-EEFAB6463C28}" ref="A4:R87" tableId="0"/>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microsoft.com/office/2019/04/relationships/namedSheetView" Target="../namedSheetViews/namedSheetView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64248-DBB7-461E-9704-A6D602BBC896}">
  <sheetPr filterMode="1">
    <pageSetUpPr fitToPage="1"/>
  </sheetPr>
  <dimension ref="A1:Y95"/>
  <sheetViews>
    <sheetView tabSelected="1" zoomScale="88" zoomScaleNormal="88" workbookViewId="0">
      <selection activeCell="G3" sqref="G3"/>
    </sheetView>
  </sheetViews>
  <sheetFormatPr defaultRowHeight="21" outlineLevelCol="2" x14ac:dyDescent="0.4"/>
  <cols>
    <col min="1" max="1" width="32.109375" bestFit="1" customWidth="1"/>
    <col min="2" max="2" width="41.33203125" style="2" bestFit="1" customWidth="1"/>
    <col min="3" max="3" width="79.88671875" style="3" hidden="1" customWidth="1" outlineLevel="1"/>
    <col min="4" max="4" width="30" style="3" hidden="1" customWidth="1" outlineLevel="1"/>
    <col min="5" max="5" width="39.44140625" style="2" hidden="1" customWidth="1" outlineLevel="1"/>
    <col min="6" max="6" width="29.33203125" style="2" customWidth="1" collapsed="1"/>
    <col min="7" max="7" width="29.33203125" style="13" customWidth="1"/>
    <col min="8" max="8" width="19.44140625" bestFit="1" customWidth="1"/>
    <col min="9" max="15" width="18.5546875" customWidth="1"/>
    <col min="16" max="16" width="25.33203125" hidden="1" customWidth="1" outlineLevel="2"/>
    <col min="17" max="17" width="21" hidden="1" customWidth="1" outlineLevel="2"/>
    <col min="18" max="18" width="25.33203125" hidden="1" customWidth="1" outlineLevel="2"/>
    <col min="19" max="19" width="21" hidden="1" customWidth="1" outlineLevel="2"/>
    <col min="20" max="20" width="25.33203125" hidden="1" customWidth="1" outlineLevel="2"/>
    <col min="21" max="21" width="21" hidden="1" customWidth="1" outlineLevel="2"/>
    <col min="22" max="22" width="25.33203125" hidden="1" customWidth="1" outlineLevel="2"/>
    <col min="23" max="23" width="21" hidden="1" customWidth="1" outlineLevel="2"/>
    <col min="24" max="24" width="47.88671875" style="3" customWidth="1" collapsed="1"/>
  </cols>
  <sheetData>
    <row r="1" spans="1:24" ht="31.8" thickBot="1" x14ac:dyDescent="0.65">
      <c r="A1" s="38" t="s">
        <v>230</v>
      </c>
      <c r="N1" s="84"/>
      <c r="O1" s="84"/>
      <c r="P1" s="84">
        <f t="shared" ref="O1:W1" si="0">(P3-L3)/L3</f>
        <v>-0.31143047835443638</v>
      </c>
      <c r="Q1" s="84">
        <f t="shared" si="0"/>
        <v>-0.32035494788068147</v>
      </c>
      <c r="R1" s="84">
        <f t="shared" si="0"/>
        <v>-0.78074086904284457</v>
      </c>
      <c r="S1" s="84">
        <f t="shared" si="0"/>
        <v>-0.80307420306012811</v>
      </c>
      <c r="T1" s="84">
        <f t="shared" si="0"/>
        <v>-0.90838030416431648</v>
      </c>
      <c r="U1" s="84">
        <f t="shared" si="0"/>
        <v>-0.90594040859379987</v>
      </c>
      <c r="V1" s="84">
        <f t="shared" si="0"/>
        <v>18.916528087774296</v>
      </c>
      <c r="W1" s="84">
        <f t="shared" si="0"/>
        <v>16.996899702194355</v>
      </c>
    </row>
    <row r="2" spans="1:24" s="32" customFormat="1" ht="29.4" thickBot="1" x14ac:dyDescent="0.6">
      <c r="A2" s="34" t="s">
        <v>231</v>
      </c>
      <c r="B2" s="2"/>
      <c r="C2" s="3"/>
      <c r="D2" s="3"/>
      <c r="E2" s="2"/>
      <c r="F2" s="2"/>
      <c r="G2" s="33"/>
      <c r="H2" s="85" t="s">
        <v>227</v>
      </c>
      <c r="I2" s="86"/>
      <c r="J2" s="86"/>
      <c r="K2" s="87"/>
      <c r="L2" s="85" t="s">
        <v>228</v>
      </c>
      <c r="M2" s="86"/>
      <c r="N2" s="86"/>
      <c r="O2" s="87"/>
      <c r="P2"/>
      <c r="Q2"/>
      <c r="R2"/>
      <c r="S2"/>
      <c r="T2"/>
      <c r="U2"/>
      <c r="V2"/>
      <c r="W2"/>
    </row>
    <row r="3" spans="1:24" ht="46.8" x14ac:dyDescent="0.3">
      <c r="A3" s="88" t="s">
        <v>257</v>
      </c>
      <c r="B3" s="88"/>
      <c r="C3" s="89"/>
      <c r="D3" s="89"/>
      <c r="E3" s="89"/>
      <c r="F3" s="88"/>
      <c r="G3" s="4" t="s">
        <v>235</v>
      </c>
      <c r="H3" s="37">
        <f t="shared" ref="H3:O3" si="1">SUBTOTAL(109,H5:H87)</f>
        <v>47135506</v>
      </c>
      <c r="I3" s="27">
        <f t="shared" si="1"/>
        <v>36190421</v>
      </c>
      <c r="J3" s="20">
        <f t="shared" si="1"/>
        <v>28036421</v>
      </c>
      <c r="K3" s="31">
        <f t="shared" si="1"/>
        <v>29990421</v>
      </c>
      <c r="L3" s="37">
        <f t="shared" si="1"/>
        <v>41989946.100000001</v>
      </c>
      <c r="M3" s="27">
        <f t="shared" si="1"/>
        <v>41437802</v>
      </c>
      <c r="N3" s="20">
        <f t="shared" si="1"/>
        <v>29097990</v>
      </c>
      <c r="O3" s="31">
        <f t="shared" si="1"/>
        <v>32397990</v>
      </c>
      <c r="P3" s="26">
        <f t="shared" ref="P3:W3" si="2">SUBTOTAL(109,P5:P87)</f>
        <v>28912997.100000001</v>
      </c>
      <c r="Q3" s="29">
        <f t="shared" si="2"/>
        <v>28162997.100000001</v>
      </c>
      <c r="R3" s="26">
        <f t="shared" si="2"/>
        <v>6380000</v>
      </c>
      <c r="S3" s="29">
        <f t="shared" si="2"/>
        <v>6380000</v>
      </c>
      <c r="T3" s="26">
        <f t="shared" si="2"/>
        <v>2649000</v>
      </c>
      <c r="U3" s="29">
        <f t="shared" si="2"/>
        <v>2649000</v>
      </c>
      <c r="V3" s="26">
        <f t="shared" si="2"/>
        <v>127067449.2</v>
      </c>
      <c r="W3" s="29">
        <f t="shared" si="2"/>
        <v>114820220.09999999</v>
      </c>
      <c r="X3" s="36"/>
    </row>
    <row r="4" spans="1:24" ht="117" customHeight="1" thickBot="1" x14ac:dyDescent="0.35">
      <c r="A4" s="5" t="s">
        <v>0</v>
      </c>
      <c r="B4" s="5" t="s">
        <v>1</v>
      </c>
      <c r="C4" s="5" t="s">
        <v>2</v>
      </c>
      <c r="D4" s="5" t="s">
        <v>3</v>
      </c>
      <c r="E4" s="5" t="s">
        <v>4</v>
      </c>
      <c r="F4" s="16" t="s">
        <v>232</v>
      </c>
      <c r="G4" s="16" t="s">
        <v>5</v>
      </c>
      <c r="H4" s="28" t="s">
        <v>258</v>
      </c>
      <c r="I4" s="18" t="s">
        <v>7</v>
      </c>
      <c r="J4" s="19" t="s">
        <v>8</v>
      </c>
      <c r="K4" s="21" t="s">
        <v>9</v>
      </c>
      <c r="L4" s="68" t="s">
        <v>258</v>
      </c>
      <c r="M4" s="69" t="s">
        <v>7</v>
      </c>
      <c r="N4" s="70" t="s">
        <v>8</v>
      </c>
      <c r="O4" s="71" t="s">
        <v>9</v>
      </c>
      <c r="P4" s="28" t="s">
        <v>6</v>
      </c>
      <c r="Q4" s="30" t="s">
        <v>7</v>
      </c>
      <c r="R4" s="28" t="s">
        <v>6</v>
      </c>
      <c r="S4" s="30" t="s">
        <v>7</v>
      </c>
      <c r="T4" s="28" t="s">
        <v>6</v>
      </c>
      <c r="U4" s="30" t="s">
        <v>7</v>
      </c>
      <c r="V4" s="28" t="s">
        <v>10</v>
      </c>
      <c r="W4" s="30" t="s">
        <v>11</v>
      </c>
      <c r="X4" s="35" t="s">
        <v>273</v>
      </c>
    </row>
    <row r="5" spans="1:24" ht="105" hidden="1" customHeight="1" x14ac:dyDescent="0.3">
      <c r="A5" s="46" t="s">
        <v>12</v>
      </c>
      <c r="B5" s="22" t="s">
        <v>13</v>
      </c>
      <c r="C5" s="42" t="s">
        <v>14</v>
      </c>
      <c r="D5" s="22" t="s">
        <v>15</v>
      </c>
      <c r="E5" s="44" t="s">
        <v>16</v>
      </c>
      <c r="F5" s="22" t="s">
        <v>17</v>
      </c>
      <c r="G5" s="6"/>
      <c r="H5" s="8">
        <v>1335000</v>
      </c>
      <c r="I5" s="9">
        <v>0</v>
      </c>
      <c r="J5" s="10"/>
      <c r="K5" s="11">
        <f t="shared" ref="K5:K36" si="3">IF(OR(F5="Low",F5="High"),I5,0)</f>
        <v>0</v>
      </c>
      <c r="L5" s="60">
        <v>165000</v>
      </c>
      <c r="M5" s="61">
        <v>0</v>
      </c>
      <c r="N5" s="62"/>
      <c r="O5" s="63">
        <f t="shared" ref="O5:O51" si="4">IF(OR(F5="Low",F5="High"),M5,0)</f>
        <v>0</v>
      </c>
      <c r="P5" s="8">
        <v>0</v>
      </c>
      <c r="Q5" s="12">
        <v>0</v>
      </c>
      <c r="R5" s="8">
        <v>0</v>
      </c>
      <c r="S5" s="12">
        <v>0</v>
      </c>
      <c r="T5" s="8">
        <v>0</v>
      </c>
      <c r="U5" s="12">
        <v>0</v>
      </c>
      <c r="V5" s="8">
        <f t="shared" ref="V5:V36" si="5">SUM(H5,L5,P5,R5,T5)</f>
        <v>1500000</v>
      </c>
      <c r="W5" s="12">
        <f t="shared" ref="W5:W36" si="6">SUM(I5,M5,Q5,S5,U5)</f>
        <v>0</v>
      </c>
      <c r="X5" s="7"/>
    </row>
    <row r="6" spans="1:24" ht="72" x14ac:dyDescent="0.3">
      <c r="A6" s="46" t="s">
        <v>18</v>
      </c>
      <c r="B6" s="22" t="s">
        <v>19</v>
      </c>
      <c r="C6" s="42" t="s">
        <v>20</v>
      </c>
      <c r="D6" s="22" t="s">
        <v>15</v>
      </c>
      <c r="E6" s="44" t="s">
        <v>16</v>
      </c>
      <c r="F6" s="22" t="s">
        <v>242</v>
      </c>
      <c r="G6" s="23"/>
      <c r="H6" s="8">
        <v>250000</v>
      </c>
      <c r="I6" s="9">
        <v>250000</v>
      </c>
      <c r="J6" s="10">
        <f>IF(F6="Low",I6,0)</f>
        <v>0</v>
      </c>
      <c r="K6" s="11">
        <f t="shared" si="3"/>
        <v>0</v>
      </c>
      <c r="L6" s="72">
        <v>0</v>
      </c>
      <c r="M6" s="73">
        <v>0</v>
      </c>
      <c r="N6" s="74">
        <f>IF(F6="Low",M6,0)</f>
        <v>0</v>
      </c>
      <c r="O6" s="75">
        <f t="shared" si="4"/>
        <v>0</v>
      </c>
      <c r="P6" s="8">
        <v>0</v>
      </c>
      <c r="Q6" s="12">
        <v>0</v>
      </c>
      <c r="R6" s="8">
        <v>0</v>
      </c>
      <c r="S6" s="12">
        <v>0</v>
      </c>
      <c r="T6" s="8">
        <v>0</v>
      </c>
      <c r="U6" s="12">
        <v>0</v>
      </c>
      <c r="V6" s="8">
        <f t="shared" si="5"/>
        <v>250000</v>
      </c>
      <c r="W6" s="12">
        <f t="shared" si="6"/>
        <v>250000</v>
      </c>
      <c r="X6" s="54" t="s">
        <v>233</v>
      </c>
    </row>
    <row r="7" spans="1:24" ht="98.25" customHeight="1" x14ac:dyDescent="0.3">
      <c r="A7" s="46" t="s">
        <v>18</v>
      </c>
      <c r="B7" s="22" t="s">
        <v>22</v>
      </c>
      <c r="C7" s="42" t="s">
        <v>23</v>
      </c>
      <c r="D7" s="22" t="s">
        <v>15</v>
      </c>
      <c r="E7" s="44" t="s">
        <v>24</v>
      </c>
      <c r="F7" s="22" t="s">
        <v>242</v>
      </c>
      <c r="G7" s="6"/>
      <c r="H7" s="8">
        <v>185000</v>
      </c>
      <c r="I7" s="9">
        <v>185000</v>
      </c>
      <c r="J7" s="10">
        <v>0</v>
      </c>
      <c r="K7" s="11">
        <f t="shared" si="3"/>
        <v>0</v>
      </c>
      <c r="L7" s="8">
        <v>0</v>
      </c>
      <c r="M7" s="9">
        <v>0</v>
      </c>
      <c r="N7" s="10"/>
      <c r="O7" s="11">
        <f t="shared" si="4"/>
        <v>0</v>
      </c>
      <c r="P7" s="8">
        <v>0</v>
      </c>
      <c r="Q7" s="12">
        <v>0</v>
      </c>
      <c r="R7" s="8">
        <v>0</v>
      </c>
      <c r="S7" s="12">
        <v>0</v>
      </c>
      <c r="T7" s="8">
        <v>0</v>
      </c>
      <c r="U7" s="12">
        <v>0</v>
      </c>
      <c r="V7" s="8">
        <f t="shared" si="5"/>
        <v>185000</v>
      </c>
      <c r="W7" s="12">
        <f t="shared" si="6"/>
        <v>185000</v>
      </c>
      <c r="X7" s="54" t="s">
        <v>233</v>
      </c>
    </row>
    <row r="8" spans="1:24" ht="70.5" customHeight="1" x14ac:dyDescent="0.3">
      <c r="A8" s="46" t="s">
        <v>18</v>
      </c>
      <c r="B8" s="22" t="s">
        <v>25</v>
      </c>
      <c r="C8" s="42" t="s">
        <v>26</v>
      </c>
      <c r="D8" s="22" t="s">
        <v>15</v>
      </c>
      <c r="E8" s="44" t="s">
        <v>24</v>
      </c>
      <c r="F8" s="22" t="s">
        <v>242</v>
      </c>
      <c r="G8" s="23"/>
      <c r="H8" s="8">
        <v>100000</v>
      </c>
      <c r="I8" s="9">
        <v>100000</v>
      </c>
      <c r="J8" s="10">
        <f t="shared" ref="J8:J44" si="7">IF(F8="Low",I8,0)</f>
        <v>0</v>
      </c>
      <c r="K8" s="11">
        <f t="shared" si="3"/>
        <v>0</v>
      </c>
      <c r="L8" s="8">
        <v>0</v>
      </c>
      <c r="M8" s="9">
        <v>0</v>
      </c>
      <c r="N8" s="10">
        <f>IF(F8="Low",M8,0)</f>
        <v>0</v>
      </c>
      <c r="O8" s="11">
        <f t="shared" si="4"/>
        <v>0</v>
      </c>
      <c r="P8" s="8">
        <v>0</v>
      </c>
      <c r="Q8" s="12">
        <v>0</v>
      </c>
      <c r="R8" s="8">
        <v>0</v>
      </c>
      <c r="S8" s="12">
        <v>0</v>
      </c>
      <c r="T8" s="8">
        <v>0</v>
      </c>
      <c r="U8" s="12">
        <v>0</v>
      </c>
      <c r="V8" s="8">
        <f t="shared" si="5"/>
        <v>100000</v>
      </c>
      <c r="W8" s="12">
        <f t="shared" si="6"/>
        <v>100000</v>
      </c>
      <c r="X8" s="54" t="s">
        <v>233</v>
      </c>
    </row>
    <row r="9" spans="1:24" ht="90" x14ac:dyDescent="0.3">
      <c r="A9" s="46" t="s">
        <v>27</v>
      </c>
      <c r="B9" s="22" t="s">
        <v>28</v>
      </c>
      <c r="C9" s="42" t="s">
        <v>29</v>
      </c>
      <c r="D9" s="22" t="s">
        <v>30</v>
      </c>
      <c r="E9" s="44" t="s">
        <v>103</v>
      </c>
      <c r="F9" s="22" t="s">
        <v>31</v>
      </c>
      <c r="G9" s="24" t="s">
        <v>259</v>
      </c>
      <c r="H9" s="8">
        <v>9988548</v>
      </c>
      <c r="I9" s="9">
        <v>1172607</v>
      </c>
      <c r="J9" s="10">
        <f t="shared" si="7"/>
        <v>1172607</v>
      </c>
      <c r="K9" s="11">
        <f t="shared" si="3"/>
        <v>1172607</v>
      </c>
      <c r="L9" s="8">
        <v>0</v>
      </c>
      <c r="M9" s="9">
        <v>0</v>
      </c>
      <c r="N9" s="10">
        <f>IF(F9="Low",M9,0)</f>
        <v>0</v>
      </c>
      <c r="O9" s="11">
        <f t="shared" si="4"/>
        <v>0</v>
      </c>
      <c r="P9" s="8">
        <v>0</v>
      </c>
      <c r="Q9" s="12">
        <v>0</v>
      </c>
      <c r="R9" s="8">
        <v>0</v>
      </c>
      <c r="S9" s="12">
        <v>0</v>
      </c>
      <c r="T9" s="8">
        <v>0</v>
      </c>
      <c r="U9" s="12">
        <v>0</v>
      </c>
      <c r="V9" s="8">
        <f t="shared" si="5"/>
        <v>9988548</v>
      </c>
      <c r="W9" s="12">
        <f t="shared" si="6"/>
        <v>1172607</v>
      </c>
      <c r="X9" s="54" t="s">
        <v>234</v>
      </c>
    </row>
    <row r="10" spans="1:24" ht="63.6" thickBot="1" x14ac:dyDescent="0.35">
      <c r="A10" s="46" t="s">
        <v>32</v>
      </c>
      <c r="B10" s="22" t="s">
        <v>33</v>
      </c>
      <c r="C10" s="42" t="s">
        <v>34</v>
      </c>
      <c r="D10" s="22" t="s">
        <v>35</v>
      </c>
      <c r="E10" s="44" t="s">
        <v>36</v>
      </c>
      <c r="F10" s="22" t="s">
        <v>31</v>
      </c>
      <c r="G10" s="25"/>
      <c r="H10" s="8">
        <v>1000000</v>
      </c>
      <c r="I10" s="9">
        <v>1000000</v>
      </c>
      <c r="J10" s="10">
        <f t="shared" si="7"/>
        <v>1000000</v>
      </c>
      <c r="K10" s="11">
        <f t="shared" si="3"/>
        <v>1000000</v>
      </c>
      <c r="L10" s="76">
        <v>0</v>
      </c>
      <c r="M10" s="77">
        <v>0</v>
      </c>
      <c r="N10" s="78">
        <f>IF(F10="Low",M10,0)</f>
        <v>0</v>
      </c>
      <c r="O10" s="79">
        <f t="shared" si="4"/>
        <v>0</v>
      </c>
      <c r="P10" s="8">
        <v>0</v>
      </c>
      <c r="Q10" s="12">
        <v>0</v>
      </c>
      <c r="R10" s="8">
        <v>0</v>
      </c>
      <c r="S10" s="12">
        <v>0</v>
      </c>
      <c r="T10" s="8">
        <v>0</v>
      </c>
      <c r="U10" s="12">
        <v>0</v>
      </c>
      <c r="V10" s="8">
        <f t="shared" si="5"/>
        <v>1000000</v>
      </c>
      <c r="W10" s="12">
        <f t="shared" si="6"/>
        <v>1000000</v>
      </c>
      <c r="X10" s="54" t="s">
        <v>100</v>
      </c>
    </row>
    <row r="11" spans="1:24" ht="63" hidden="1" x14ac:dyDescent="0.3">
      <c r="A11" s="46" t="s">
        <v>37</v>
      </c>
      <c r="B11" s="22" t="s">
        <v>38</v>
      </c>
      <c r="C11" s="42" t="s">
        <v>39</v>
      </c>
      <c r="D11" s="22" t="s">
        <v>30</v>
      </c>
      <c r="E11" s="44" t="s">
        <v>24</v>
      </c>
      <c r="F11" s="22" t="s">
        <v>17</v>
      </c>
      <c r="G11" s="6"/>
      <c r="H11" s="8">
        <v>1400000</v>
      </c>
      <c r="I11" s="9">
        <v>0</v>
      </c>
      <c r="J11" s="10">
        <f t="shared" si="7"/>
        <v>0</v>
      </c>
      <c r="K11" s="11">
        <f t="shared" si="3"/>
        <v>0</v>
      </c>
      <c r="L11" s="60">
        <v>0</v>
      </c>
      <c r="M11" s="61">
        <v>0</v>
      </c>
      <c r="N11" s="62"/>
      <c r="O11" s="63">
        <f t="shared" si="4"/>
        <v>0</v>
      </c>
      <c r="P11" s="8">
        <v>0</v>
      </c>
      <c r="Q11" s="12">
        <v>0</v>
      </c>
      <c r="R11" s="8">
        <v>0</v>
      </c>
      <c r="S11" s="12">
        <v>0</v>
      </c>
      <c r="T11" s="8">
        <v>0</v>
      </c>
      <c r="U11" s="12">
        <v>0</v>
      </c>
      <c r="V11" s="8">
        <f t="shared" si="5"/>
        <v>1400000</v>
      </c>
      <c r="W11" s="12">
        <f t="shared" si="6"/>
        <v>0</v>
      </c>
      <c r="X11" s="7"/>
    </row>
    <row r="12" spans="1:24" ht="72" x14ac:dyDescent="0.3">
      <c r="A12" s="46" t="s">
        <v>40</v>
      </c>
      <c r="B12" s="22" t="s">
        <v>41</v>
      </c>
      <c r="C12" s="42" t="s">
        <v>42</v>
      </c>
      <c r="D12" s="22" t="s">
        <v>15</v>
      </c>
      <c r="E12" s="44" t="s">
        <v>43</v>
      </c>
      <c r="F12" s="22" t="s">
        <v>31</v>
      </c>
      <c r="G12" s="23">
        <v>973593</v>
      </c>
      <c r="H12" s="8">
        <f>I12</f>
        <v>1212400</v>
      </c>
      <c r="I12" s="9">
        <v>1212400</v>
      </c>
      <c r="J12" s="10">
        <f t="shared" si="7"/>
        <v>1212400</v>
      </c>
      <c r="K12" s="11">
        <f t="shared" si="3"/>
        <v>1212400</v>
      </c>
      <c r="L12" s="72">
        <f>M12</f>
        <v>765000</v>
      </c>
      <c r="M12" s="73">
        <v>765000</v>
      </c>
      <c r="N12" s="74">
        <f>IF(F12="Low",M12,0)</f>
        <v>765000</v>
      </c>
      <c r="O12" s="75">
        <f t="shared" si="4"/>
        <v>765000</v>
      </c>
      <c r="P12" s="8">
        <v>0</v>
      </c>
      <c r="Q12" s="12">
        <v>0</v>
      </c>
      <c r="R12" s="8">
        <v>0</v>
      </c>
      <c r="S12" s="12">
        <v>0</v>
      </c>
      <c r="T12" s="8">
        <v>0</v>
      </c>
      <c r="U12" s="12">
        <v>0</v>
      </c>
      <c r="V12" s="8">
        <f t="shared" si="5"/>
        <v>1977400</v>
      </c>
      <c r="W12" s="12">
        <f t="shared" si="6"/>
        <v>1977400</v>
      </c>
      <c r="X12" s="54" t="s">
        <v>244</v>
      </c>
    </row>
    <row r="13" spans="1:24" ht="120" customHeight="1" x14ac:dyDescent="0.3">
      <c r="A13" s="46" t="s">
        <v>40</v>
      </c>
      <c r="B13" s="22" t="s">
        <v>44</v>
      </c>
      <c r="C13" s="42" t="s">
        <v>45</v>
      </c>
      <c r="D13" s="22" t="s">
        <v>35</v>
      </c>
      <c r="E13" s="44" t="s">
        <v>24</v>
      </c>
      <c r="F13" s="22" t="s">
        <v>21</v>
      </c>
      <c r="G13" s="23"/>
      <c r="H13" s="8">
        <v>120000</v>
      </c>
      <c r="I13" s="9">
        <v>120000</v>
      </c>
      <c r="J13" s="10">
        <f t="shared" si="7"/>
        <v>0</v>
      </c>
      <c r="K13" s="11">
        <f t="shared" si="3"/>
        <v>120000</v>
      </c>
      <c r="L13" s="8">
        <v>0</v>
      </c>
      <c r="M13" s="9">
        <v>0</v>
      </c>
      <c r="N13" s="10">
        <f>IF(F13="Low",M13,0)</f>
        <v>0</v>
      </c>
      <c r="O13" s="11">
        <f t="shared" si="4"/>
        <v>0</v>
      </c>
      <c r="P13" s="8">
        <v>0</v>
      </c>
      <c r="Q13" s="12">
        <v>0</v>
      </c>
      <c r="R13" s="8">
        <v>0</v>
      </c>
      <c r="S13" s="12">
        <v>0</v>
      </c>
      <c r="T13" s="8">
        <v>0</v>
      </c>
      <c r="U13" s="12">
        <v>0</v>
      </c>
      <c r="V13" s="8">
        <f t="shared" si="5"/>
        <v>120000</v>
      </c>
      <c r="W13" s="12">
        <f t="shared" si="6"/>
        <v>120000</v>
      </c>
      <c r="X13" s="54" t="s">
        <v>247</v>
      </c>
    </row>
    <row r="14" spans="1:24" ht="108" customHeight="1" thickBot="1" x14ac:dyDescent="0.35">
      <c r="A14" s="46" t="s">
        <v>40</v>
      </c>
      <c r="B14" s="22" t="s">
        <v>46</v>
      </c>
      <c r="C14" s="42" t="s">
        <v>47</v>
      </c>
      <c r="D14" s="22" t="s">
        <v>35</v>
      </c>
      <c r="E14" s="44" t="s">
        <v>24</v>
      </c>
      <c r="F14" s="22" t="s">
        <v>21</v>
      </c>
      <c r="G14" s="23"/>
      <c r="H14" s="8">
        <v>500000</v>
      </c>
      <c r="I14" s="9">
        <v>500000</v>
      </c>
      <c r="J14" s="10">
        <f t="shared" si="7"/>
        <v>0</v>
      </c>
      <c r="K14" s="11">
        <f t="shared" si="3"/>
        <v>500000</v>
      </c>
      <c r="L14" s="76">
        <v>0</v>
      </c>
      <c r="M14" s="77">
        <v>0</v>
      </c>
      <c r="N14" s="78">
        <f>IF(F14="Low",M14,0)</f>
        <v>0</v>
      </c>
      <c r="O14" s="79">
        <f t="shared" si="4"/>
        <v>0</v>
      </c>
      <c r="P14" s="8">
        <v>0</v>
      </c>
      <c r="Q14" s="12">
        <v>0</v>
      </c>
      <c r="R14" s="8">
        <v>0</v>
      </c>
      <c r="S14" s="12">
        <v>0</v>
      </c>
      <c r="T14" s="8">
        <v>0</v>
      </c>
      <c r="U14" s="12">
        <v>0</v>
      </c>
      <c r="V14" s="8">
        <f t="shared" si="5"/>
        <v>500000</v>
      </c>
      <c r="W14" s="12">
        <f t="shared" si="6"/>
        <v>500000</v>
      </c>
      <c r="X14" s="54" t="s">
        <v>247</v>
      </c>
    </row>
    <row r="15" spans="1:24" ht="63" hidden="1" x14ac:dyDescent="0.3">
      <c r="A15" s="46" t="s">
        <v>48</v>
      </c>
      <c r="B15" s="22" t="s">
        <v>49</v>
      </c>
      <c r="C15" s="42" t="s">
        <v>50</v>
      </c>
      <c r="D15" s="22" t="s">
        <v>30</v>
      </c>
      <c r="E15" s="44" t="s">
        <v>36</v>
      </c>
      <c r="F15" s="22" t="s">
        <v>17</v>
      </c>
      <c r="G15" s="6"/>
      <c r="H15" s="8">
        <v>700000</v>
      </c>
      <c r="I15" s="9">
        <v>0</v>
      </c>
      <c r="J15" s="10">
        <f t="shared" si="7"/>
        <v>0</v>
      </c>
      <c r="K15" s="11">
        <f t="shared" si="3"/>
        <v>0</v>
      </c>
      <c r="L15" s="64">
        <v>0</v>
      </c>
      <c r="M15" s="65">
        <v>0</v>
      </c>
      <c r="N15" s="66"/>
      <c r="O15" s="67">
        <f t="shared" si="4"/>
        <v>0</v>
      </c>
      <c r="P15" s="8">
        <v>0</v>
      </c>
      <c r="Q15" s="12">
        <v>0</v>
      </c>
      <c r="R15" s="8">
        <v>0</v>
      </c>
      <c r="S15" s="12">
        <v>0</v>
      </c>
      <c r="T15" s="8">
        <v>0</v>
      </c>
      <c r="U15" s="12">
        <v>0</v>
      </c>
      <c r="V15" s="8">
        <f t="shared" si="5"/>
        <v>700000</v>
      </c>
      <c r="W15" s="12">
        <f t="shared" si="6"/>
        <v>0</v>
      </c>
      <c r="X15" s="7"/>
    </row>
    <row r="16" spans="1:24" ht="63" hidden="1" x14ac:dyDescent="0.3">
      <c r="A16" s="46" t="s">
        <v>48</v>
      </c>
      <c r="B16" s="22" t="s">
        <v>51</v>
      </c>
      <c r="C16" s="42" t="s">
        <v>52</v>
      </c>
      <c r="D16" s="22" t="s">
        <v>30</v>
      </c>
      <c r="E16" s="44" t="s">
        <v>36</v>
      </c>
      <c r="F16" s="22" t="s">
        <v>17</v>
      </c>
      <c r="G16" s="6"/>
      <c r="H16" s="8">
        <v>150000</v>
      </c>
      <c r="I16" s="9">
        <v>0</v>
      </c>
      <c r="J16" s="10">
        <f t="shared" si="7"/>
        <v>0</v>
      </c>
      <c r="K16" s="11">
        <f t="shared" si="3"/>
        <v>0</v>
      </c>
      <c r="L16" s="8">
        <v>75000</v>
      </c>
      <c r="M16" s="9">
        <v>0</v>
      </c>
      <c r="N16" s="10"/>
      <c r="O16" s="11">
        <f t="shared" si="4"/>
        <v>0</v>
      </c>
      <c r="P16" s="8">
        <v>0</v>
      </c>
      <c r="Q16" s="12">
        <v>0</v>
      </c>
      <c r="R16" s="8">
        <v>0</v>
      </c>
      <c r="S16" s="12">
        <v>0</v>
      </c>
      <c r="T16" s="8">
        <v>0</v>
      </c>
      <c r="U16" s="12">
        <v>0</v>
      </c>
      <c r="V16" s="8">
        <f t="shared" si="5"/>
        <v>225000</v>
      </c>
      <c r="W16" s="12">
        <f t="shared" si="6"/>
        <v>0</v>
      </c>
      <c r="X16" s="7"/>
    </row>
    <row r="17" spans="1:24" ht="63" hidden="1" x14ac:dyDescent="0.3">
      <c r="A17" s="46" t="s">
        <v>48</v>
      </c>
      <c r="B17" s="22" t="s">
        <v>53</v>
      </c>
      <c r="C17" s="42" t="s">
        <v>54</v>
      </c>
      <c r="D17" s="22" t="s">
        <v>30</v>
      </c>
      <c r="E17" s="44" t="s">
        <v>36</v>
      </c>
      <c r="F17" s="22" t="s">
        <v>17</v>
      </c>
      <c r="G17" s="6"/>
      <c r="H17" s="8">
        <v>700000</v>
      </c>
      <c r="I17" s="9">
        <v>0</v>
      </c>
      <c r="J17" s="10">
        <f t="shared" si="7"/>
        <v>0</v>
      </c>
      <c r="K17" s="11">
        <f t="shared" si="3"/>
        <v>0</v>
      </c>
      <c r="L17" s="8">
        <v>800000</v>
      </c>
      <c r="M17" s="9">
        <v>0</v>
      </c>
      <c r="N17" s="10"/>
      <c r="O17" s="11">
        <f t="shared" si="4"/>
        <v>0</v>
      </c>
      <c r="P17" s="8">
        <v>0</v>
      </c>
      <c r="Q17" s="12">
        <v>0</v>
      </c>
      <c r="R17" s="8">
        <v>0</v>
      </c>
      <c r="S17" s="12">
        <v>0</v>
      </c>
      <c r="T17" s="8">
        <v>0</v>
      </c>
      <c r="U17" s="12">
        <v>0</v>
      </c>
      <c r="V17" s="8">
        <f t="shared" si="5"/>
        <v>1500000</v>
      </c>
      <c r="W17" s="12">
        <f t="shared" si="6"/>
        <v>0</v>
      </c>
      <c r="X17" s="7"/>
    </row>
    <row r="18" spans="1:24" ht="63" hidden="1" x14ac:dyDescent="0.3">
      <c r="A18" s="46" t="s">
        <v>55</v>
      </c>
      <c r="B18" s="22" t="s">
        <v>56</v>
      </c>
      <c r="C18" s="42" t="s">
        <v>57</v>
      </c>
      <c r="D18" s="22" t="s">
        <v>30</v>
      </c>
      <c r="E18" s="44" t="s">
        <v>265</v>
      </c>
      <c r="F18" s="22" t="s">
        <v>17</v>
      </c>
      <c r="G18" s="6"/>
      <c r="H18" s="8">
        <v>125000</v>
      </c>
      <c r="I18" s="9">
        <v>0</v>
      </c>
      <c r="J18" s="10">
        <f t="shared" si="7"/>
        <v>0</v>
      </c>
      <c r="K18" s="11">
        <f t="shared" si="3"/>
        <v>0</v>
      </c>
      <c r="L18" s="8">
        <v>0</v>
      </c>
      <c r="M18" s="9">
        <v>0</v>
      </c>
      <c r="N18" s="10"/>
      <c r="O18" s="11">
        <f t="shared" si="4"/>
        <v>0</v>
      </c>
      <c r="P18" s="8">
        <v>0</v>
      </c>
      <c r="Q18" s="12">
        <v>0</v>
      </c>
      <c r="R18" s="8">
        <v>0</v>
      </c>
      <c r="S18" s="12">
        <v>0</v>
      </c>
      <c r="T18" s="8">
        <v>0</v>
      </c>
      <c r="U18" s="12">
        <v>0</v>
      </c>
      <c r="V18" s="8">
        <f t="shared" si="5"/>
        <v>125000</v>
      </c>
      <c r="W18" s="12">
        <f t="shared" si="6"/>
        <v>0</v>
      </c>
      <c r="X18" s="7"/>
    </row>
    <row r="19" spans="1:24" ht="63" hidden="1" x14ac:dyDescent="0.3">
      <c r="A19" s="46" t="s">
        <v>55</v>
      </c>
      <c r="B19" s="22" t="s">
        <v>58</v>
      </c>
      <c r="C19" s="42" t="s">
        <v>59</v>
      </c>
      <c r="D19" s="22" t="s">
        <v>30</v>
      </c>
      <c r="E19" s="44" t="s">
        <v>36</v>
      </c>
      <c r="F19" s="22" t="s">
        <v>17</v>
      </c>
      <c r="G19" s="6"/>
      <c r="H19" s="8">
        <v>125000</v>
      </c>
      <c r="I19" s="9">
        <v>0</v>
      </c>
      <c r="J19" s="10">
        <f t="shared" si="7"/>
        <v>0</v>
      </c>
      <c r="K19" s="11">
        <f t="shared" si="3"/>
        <v>0</v>
      </c>
      <c r="L19" s="8">
        <v>0</v>
      </c>
      <c r="M19" s="9">
        <v>0</v>
      </c>
      <c r="N19" s="10"/>
      <c r="O19" s="11">
        <f t="shared" si="4"/>
        <v>0</v>
      </c>
      <c r="P19" s="8">
        <v>0</v>
      </c>
      <c r="Q19" s="12">
        <v>0</v>
      </c>
      <c r="R19" s="8">
        <v>0</v>
      </c>
      <c r="S19" s="12">
        <v>0</v>
      </c>
      <c r="T19" s="8">
        <v>0</v>
      </c>
      <c r="U19" s="12">
        <v>0</v>
      </c>
      <c r="V19" s="8">
        <f t="shared" si="5"/>
        <v>125000</v>
      </c>
      <c r="W19" s="12">
        <f t="shared" si="6"/>
        <v>0</v>
      </c>
      <c r="X19" s="7"/>
    </row>
    <row r="20" spans="1:24" ht="63" hidden="1" x14ac:dyDescent="0.3">
      <c r="A20" s="46" t="s">
        <v>55</v>
      </c>
      <c r="B20" s="22" t="s">
        <v>60</v>
      </c>
      <c r="C20" s="42" t="s">
        <v>61</v>
      </c>
      <c r="D20" s="22" t="s">
        <v>35</v>
      </c>
      <c r="E20" s="44" t="s">
        <v>62</v>
      </c>
      <c r="F20" s="22" t="s">
        <v>17</v>
      </c>
      <c r="G20" s="6"/>
      <c r="H20" s="8">
        <v>250000</v>
      </c>
      <c r="I20" s="9">
        <v>0</v>
      </c>
      <c r="J20" s="10">
        <f t="shared" si="7"/>
        <v>0</v>
      </c>
      <c r="K20" s="11">
        <f t="shared" si="3"/>
        <v>0</v>
      </c>
      <c r="L20" s="8">
        <v>0</v>
      </c>
      <c r="M20" s="9">
        <v>0</v>
      </c>
      <c r="N20" s="10"/>
      <c r="O20" s="11">
        <f t="shared" si="4"/>
        <v>0</v>
      </c>
      <c r="P20" s="8">
        <v>0</v>
      </c>
      <c r="Q20" s="12">
        <v>0</v>
      </c>
      <c r="R20" s="8">
        <v>0</v>
      </c>
      <c r="S20" s="12">
        <v>0</v>
      </c>
      <c r="T20" s="8">
        <v>0</v>
      </c>
      <c r="U20" s="12">
        <v>0</v>
      </c>
      <c r="V20" s="8">
        <f t="shared" si="5"/>
        <v>250000</v>
      </c>
      <c r="W20" s="12">
        <f t="shared" si="6"/>
        <v>0</v>
      </c>
      <c r="X20" s="7"/>
    </row>
    <row r="21" spans="1:24" ht="63" hidden="1" x14ac:dyDescent="0.3">
      <c r="A21" s="46" t="s">
        <v>55</v>
      </c>
      <c r="B21" s="22" t="s">
        <v>63</v>
      </c>
      <c r="C21" s="42" t="s">
        <v>64</v>
      </c>
      <c r="D21" s="22" t="s">
        <v>30</v>
      </c>
      <c r="E21" s="44" t="s">
        <v>167</v>
      </c>
      <c r="F21" s="22" t="s">
        <v>17</v>
      </c>
      <c r="G21" s="6"/>
      <c r="H21" s="8">
        <v>250000</v>
      </c>
      <c r="I21" s="9">
        <v>0</v>
      </c>
      <c r="J21" s="10">
        <f t="shared" si="7"/>
        <v>0</v>
      </c>
      <c r="K21" s="11">
        <f t="shared" si="3"/>
        <v>0</v>
      </c>
      <c r="L21" s="8">
        <v>0</v>
      </c>
      <c r="M21" s="9">
        <v>0</v>
      </c>
      <c r="N21" s="10"/>
      <c r="O21" s="11">
        <f t="shared" si="4"/>
        <v>0</v>
      </c>
      <c r="P21" s="8">
        <v>0</v>
      </c>
      <c r="Q21" s="12">
        <v>0</v>
      </c>
      <c r="R21" s="8">
        <v>0</v>
      </c>
      <c r="S21" s="12">
        <v>0</v>
      </c>
      <c r="T21" s="8">
        <v>0</v>
      </c>
      <c r="U21" s="12">
        <v>0</v>
      </c>
      <c r="V21" s="8">
        <f t="shared" si="5"/>
        <v>250000</v>
      </c>
      <c r="W21" s="12">
        <f t="shared" si="6"/>
        <v>0</v>
      </c>
      <c r="X21" s="7"/>
    </row>
    <row r="22" spans="1:24" ht="75" hidden="1" customHeight="1" x14ac:dyDescent="0.3">
      <c r="A22" s="46" t="s">
        <v>55</v>
      </c>
      <c r="B22" s="22" t="s">
        <v>65</v>
      </c>
      <c r="C22" s="42" t="s">
        <v>66</v>
      </c>
      <c r="D22" s="22" t="s">
        <v>30</v>
      </c>
      <c r="E22" s="44" t="s">
        <v>36</v>
      </c>
      <c r="F22" s="22" t="s">
        <v>17</v>
      </c>
      <c r="G22" s="6"/>
      <c r="H22" s="8">
        <v>1300000</v>
      </c>
      <c r="I22" s="9">
        <v>0</v>
      </c>
      <c r="J22" s="10">
        <f t="shared" si="7"/>
        <v>0</v>
      </c>
      <c r="K22" s="11">
        <f t="shared" si="3"/>
        <v>0</v>
      </c>
      <c r="L22" s="8">
        <v>1200000</v>
      </c>
      <c r="M22" s="9">
        <v>0</v>
      </c>
      <c r="N22" s="10"/>
      <c r="O22" s="11">
        <f t="shared" si="4"/>
        <v>0</v>
      </c>
      <c r="P22" s="8">
        <v>0</v>
      </c>
      <c r="Q22" s="12">
        <v>0</v>
      </c>
      <c r="R22" s="8">
        <v>0</v>
      </c>
      <c r="S22" s="12">
        <v>0</v>
      </c>
      <c r="T22" s="8">
        <v>0</v>
      </c>
      <c r="U22" s="12">
        <v>0</v>
      </c>
      <c r="V22" s="8">
        <f t="shared" si="5"/>
        <v>2500000</v>
      </c>
      <c r="W22" s="12">
        <f t="shared" si="6"/>
        <v>0</v>
      </c>
      <c r="X22" s="7"/>
    </row>
    <row r="23" spans="1:24" ht="63" hidden="1" x14ac:dyDescent="0.3">
      <c r="A23" s="46" t="s">
        <v>55</v>
      </c>
      <c r="B23" s="22" t="s">
        <v>67</v>
      </c>
      <c r="C23" s="42" t="s">
        <v>68</v>
      </c>
      <c r="D23" s="22" t="s">
        <v>30</v>
      </c>
      <c r="E23" s="44" t="s">
        <v>265</v>
      </c>
      <c r="F23" s="22" t="s">
        <v>17</v>
      </c>
      <c r="G23" s="6"/>
      <c r="H23" s="8">
        <v>250000</v>
      </c>
      <c r="I23" s="9">
        <v>0</v>
      </c>
      <c r="J23" s="10">
        <f t="shared" si="7"/>
        <v>0</v>
      </c>
      <c r="K23" s="11">
        <f t="shared" si="3"/>
        <v>0</v>
      </c>
      <c r="L23" s="8">
        <v>0</v>
      </c>
      <c r="M23" s="9">
        <v>0</v>
      </c>
      <c r="N23" s="10"/>
      <c r="O23" s="11">
        <f t="shared" si="4"/>
        <v>0</v>
      </c>
      <c r="P23" s="8">
        <v>0</v>
      </c>
      <c r="Q23" s="12">
        <v>0</v>
      </c>
      <c r="R23" s="8">
        <v>0</v>
      </c>
      <c r="S23" s="12">
        <v>0</v>
      </c>
      <c r="T23" s="8">
        <v>0</v>
      </c>
      <c r="U23" s="12">
        <v>0</v>
      </c>
      <c r="V23" s="8">
        <f t="shared" si="5"/>
        <v>250000</v>
      </c>
      <c r="W23" s="12">
        <f t="shared" si="6"/>
        <v>0</v>
      </c>
      <c r="X23" s="7"/>
    </row>
    <row r="24" spans="1:24" ht="63" hidden="1" x14ac:dyDescent="0.3">
      <c r="A24" s="46" t="s">
        <v>55</v>
      </c>
      <c r="B24" s="22" t="s">
        <v>69</v>
      </c>
      <c r="C24" s="42" t="s">
        <v>70</v>
      </c>
      <c r="D24" s="22" t="s">
        <v>35</v>
      </c>
      <c r="E24" s="44" t="s">
        <v>71</v>
      </c>
      <c r="F24" s="22" t="s">
        <v>17</v>
      </c>
      <c r="G24" s="6"/>
      <c r="H24" s="8">
        <v>300000</v>
      </c>
      <c r="I24" s="9">
        <v>0</v>
      </c>
      <c r="J24" s="10">
        <f t="shared" si="7"/>
        <v>0</v>
      </c>
      <c r="K24" s="11">
        <f t="shared" si="3"/>
        <v>0</v>
      </c>
      <c r="L24" s="8">
        <v>0</v>
      </c>
      <c r="M24" s="9">
        <v>0</v>
      </c>
      <c r="N24" s="10"/>
      <c r="O24" s="11">
        <f t="shared" si="4"/>
        <v>0</v>
      </c>
      <c r="P24" s="8">
        <v>0</v>
      </c>
      <c r="Q24" s="12">
        <v>0</v>
      </c>
      <c r="R24" s="8">
        <v>0</v>
      </c>
      <c r="S24" s="12">
        <v>0</v>
      </c>
      <c r="T24" s="8">
        <v>0</v>
      </c>
      <c r="U24" s="12">
        <v>0</v>
      </c>
      <c r="V24" s="8">
        <f t="shared" si="5"/>
        <v>300000</v>
      </c>
      <c r="W24" s="12">
        <f t="shared" si="6"/>
        <v>0</v>
      </c>
      <c r="X24" s="7"/>
    </row>
    <row r="25" spans="1:24" ht="63" hidden="1" x14ac:dyDescent="0.3">
      <c r="A25" s="46" t="s">
        <v>55</v>
      </c>
      <c r="B25" s="22" t="s">
        <v>72</v>
      </c>
      <c r="C25" s="42" t="s">
        <v>73</v>
      </c>
      <c r="D25" s="22" t="s">
        <v>30</v>
      </c>
      <c r="E25" s="44" t="s">
        <v>71</v>
      </c>
      <c r="F25" s="22" t="s">
        <v>17</v>
      </c>
      <c r="G25" s="6"/>
      <c r="H25" s="8">
        <v>250000</v>
      </c>
      <c r="I25" s="9">
        <v>0</v>
      </c>
      <c r="J25" s="10">
        <f t="shared" si="7"/>
        <v>0</v>
      </c>
      <c r="K25" s="11">
        <f t="shared" si="3"/>
        <v>0</v>
      </c>
      <c r="L25" s="8">
        <v>0</v>
      </c>
      <c r="M25" s="9">
        <v>0</v>
      </c>
      <c r="N25" s="10"/>
      <c r="O25" s="11">
        <f t="shared" si="4"/>
        <v>0</v>
      </c>
      <c r="P25" s="8">
        <v>0</v>
      </c>
      <c r="Q25" s="12">
        <v>0</v>
      </c>
      <c r="R25" s="8">
        <v>0</v>
      </c>
      <c r="S25" s="12">
        <v>0</v>
      </c>
      <c r="T25" s="8">
        <v>0</v>
      </c>
      <c r="U25" s="12">
        <v>0</v>
      </c>
      <c r="V25" s="8">
        <f t="shared" si="5"/>
        <v>250000</v>
      </c>
      <c r="W25" s="12">
        <f t="shared" si="6"/>
        <v>0</v>
      </c>
      <c r="X25" s="7"/>
    </row>
    <row r="26" spans="1:24" ht="63" hidden="1" x14ac:dyDescent="0.3">
      <c r="A26" s="46" t="s">
        <v>55</v>
      </c>
      <c r="B26" s="22" t="s">
        <v>74</v>
      </c>
      <c r="C26" s="42" t="s">
        <v>75</v>
      </c>
      <c r="D26" s="22" t="s">
        <v>30</v>
      </c>
      <c r="E26" s="44" t="s">
        <v>36</v>
      </c>
      <c r="F26" s="22" t="s">
        <v>17</v>
      </c>
      <c r="G26" s="6"/>
      <c r="H26" s="8">
        <v>400000</v>
      </c>
      <c r="I26" s="9">
        <v>0</v>
      </c>
      <c r="J26" s="10">
        <f t="shared" si="7"/>
        <v>0</v>
      </c>
      <c r="K26" s="11">
        <f t="shared" si="3"/>
        <v>0</v>
      </c>
      <c r="L26" s="8">
        <v>0</v>
      </c>
      <c r="M26" s="9">
        <v>0</v>
      </c>
      <c r="N26" s="10"/>
      <c r="O26" s="11">
        <f t="shared" si="4"/>
        <v>0</v>
      </c>
      <c r="P26" s="8">
        <v>0</v>
      </c>
      <c r="Q26" s="12">
        <v>0</v>
      </c>
      <c r="R26" s="8">
        <v>0</v>
      </c>
      <c r="S26" s="12">
        <v>0</v>
      </c>
      <c r="T26" s="8">
        <v>0</v>
      </c>
      <c r="U26" s="12">
        <v>0</v>
      </c>
      <c r="V26" s="8">
        <f t="shared" si="5"/>
        <v>400000</v>
      </c>
      <c r="W26" s="12">
        <f t="shared" si="6"/>
        <v>0</v>
      </c>
      <c r="X26" s="7"/>
    </row>
    <row r="27" spans="1:24" ht="63" hidden="1" x14ac:dyDescent="0.3">
      <c r="A27" s="46" t="s">
        <v>55</v>
      </c>
      <c r="B27" s="22" t="s">
        <v>76</v>
      </c>
      <c r="C27" s="42" t="s">
        <v>77</v>
      </c>
      <c r="D27" s="22" t="s">
        <v>30</v>
      </c>
      <c r="E27" s="44" t="s">
        <v>265</v>
      </c>
      <c r="F27" s="22" t="s">
        <v>17</v>
      </c>
      <c r="G27" s="6"/>
      <c r="H27" s="8">
        <v>400000</v>
      </c>
      <c r="I27" s="9">
        <v>0</v>
      </c>
      <c r="J27" s="10">
        <f t="shared" si="7"/>
        <v>0</v>
      </c>
      <c r="K27" s="11">
        <f t="shared" si="3"/>
        <v>0</v>
      </c>
      <c r="L27" s="8">
        <v>0</v>
      </c>
      <c r="M27" s="9">
        <v>0</v>
      </c>
      <c r="N27" s="10"/>
      <c r="O27" s="11">
        <f t="shared" si="4"/>
        <v>0</v>
      </c>
      <c r="P27" s="8">
        <v>0</v>
      </c>
      <c r="Q27" s="12">
        <v>0</v>
      </c>
      <c r="R27" s="8">
        <v>0</v>
      </c>
      <c r="S27" s="12">
        <v>0</v>
      </c>
      <c r="T27" s="8">
        <v>0</v>
      </c>
      <c r="U27" s="12">
        <v>0</v>
      </c>
      <c r="V27" s="8">
        <f t="shared" si="5"/>
        <v>400000</v>
      </c>
      <c r="W27" s="12">
        <f t="shared" si="6"/>
        <v>0</v>
      </c>
      <c r="X27" s="7"/>
    </row>
    <row r="28" spans="1:24" ht="63" hidden="1" x14ac:dyDescent="0.3">
      <c r="A28" s="46" t="s">
        <v>55</v>
      </c>
      <c r="B28" s="22" t="s">
        <v>78</v>
      </c>
      <c r="C28" s="42" t="s">
        <v>79</v>
      </c>
      <c r="D28" s="22" t="s">
        <v>35</v>
      </c>
      <c r="E28" s="44" t="s">
        <v>71</v>
      </c>
      <c r="F28" s="22" t="s">
        <v>17</v>
      </c>
      <c r="G28" s="6"/>
      <c r="H28" s="8">
        <v>300000</v>
      </c>
      <c r="I28" s="9">
        <v>0</v>
      </c>
      <c r="J28" s="10">
        <f t="shared" si="7"/>
        <v>0</v>
      </c>
      <c r="K28" s="11">
        <f t="shared" si="3"/>
        <v>0</v>
      </c>
      <c r="L28" s="8">
        <v>0</v>
      </c>
      <c r="M28" s="9">
        <v>0</v>
      </c>
      <c r="N28" s="10"/>
      <c r="O28" s="11">
        <f t="shared" si="4"/>
        <v>0</v>
      </c>
      <c r="P28" s="8">
        <v>0</v>
      </c>
      <c r="Q28" s="12">
        <v>0</v>
      </c>
      <c r="R28" s="8">
        <v>0</v>
      </c>
      <c r="S28" s="12">
        <v>0</v>
      </c>
      <c r="T28" s="8">
        <v>0</v>
      </c>
      <c r="U28" s="12">
        <v>0</v>
      </c>
      <c r="V28" s="8">
        <f t="shared" si="5"/>
        <v>300000</v>
      </c>
      <c r="W28" s="12">
        <f t="shared" si="6"/>
        <v>0</v>
      </c>
      <c r="X28" s="7"/>
    </row>
    <row r="29" spans="1:24" ht="63" hidden="1" x14ac:dyDescent="0.3">
      <c r="A29" s="46" t="s">
        <v>55</v>
      </c>
      <c r="B29" s="22" t="s">
        <v>80</v>
      </c>
      <c r="C29" s="42" t="s">
        <v>81</v>
      </c>
      <c r="D29" s="22" t="s">
        <v>35</v>
      </c>
      <c r="E29" s="44" t="s">
        <v>71</v>
      </c>
      <c r="F29" s="22" t="s">
        <v>17</v>
      </c>
      <c r="G29" s="6"/>
      <c r="H29" s="8">
        <v>375000</v>
      </c>
      <c r="I29" s="9">
        <v>0</v>
      </c>
      <c r="J29" s="10">
        <f t="shared" si="7"/>
        <v>0</v>
      </c>
      <c r="K29" s="11">
        <f t="shared" si="3"/>
        <v>0</v>
      </c>
      <c r="L29" s="8">
        <v>375000</v>
      </c>
      <c r="M29" s="9">
        <v>0</v>
      </c>
      <c r="N29" s="10"/>
      <c r="O29" s="11">
        <f t="shared" si="4"/>
        <v>0</v>
      </c>
      <c r="P29" s="8">
        <v>0</v>
      </c>
      <c r="Q29" s="12">
        <v>0</v>
      </c>
      <c r="R29" s="8">
        <v>0</v>
      </c>
      <c r="S29" s="12">
        <v>0</v>
      </c>
      <c r="T29" s="8">
        <v>0</v>
      </c>
      <c r="U29" s="12">
        <v>0</v>
      </c>
      <c r="V29" s="8">
        <f t="shared" si="5"/>
        <v>750000</v>
      </c>
      <c r="W29" s="12">
        <f t="shared" si="6"/>
        <v>0</v>
      </c>
      <c r="X29" s="7"/>
    </row>
    <row r="30" spans="1:24" ht="63" hidden="1" x14ac:dyDescent="0.3">
      <c r="A30" s="46" t="s">
        <v>55</v>
      </c>
      <c r="B30" s="22" t="s">
        <v>82</v>
      </c>
      <c r="C30" s="42" t="s">
        <v>83</v>
      </c>
      <c r="D30" s="22" t="s">
        <v>35</v>
      </c>
      <c r="E30" s="44" t="s">
        <v>71</v>
      </c>
      <c r="F30" s="22" t="s">
        <v>17</v>
      </c>
      <c r="G30" s="6"/>
      <c r="H30" s="8">
        <v>350000</v>
      </c>
      <c r="I30" s="9">
        <v>0</v>
      </c>
      <c r="J30" s="10">
        <f t="shared" si="7"/>
        <v>0</v>
      </c>
      <c r="K30" s="11">
        <f t="shared" si="3"/>
        <v>0</v>
      </c>
      <c r="L30" s="56">
        <v>0</v>
      </c>
      <c r="M30" s="57">
        <v>0</v>
      </c>
      <c r="N30" s="58"/>
      <c r="O30" s="59">
        <f t="shared" si="4"/>
        <v>0</v>
      </c>
      <c r="P30" s="8">
        <v>0</v>
      </c>
      <c r="Q30" s="12">
        <v>0</v>
      </c>
      <c r="R30" s="8">
        <v>0</v>
      </c>
      <c r="S30" s="12">
        <v>0</v>
      </c>
      <c r="T30" s="8">
        <v>0</v>
      </c>
      <c r="U30" s="12">
        <v>0</v>
      </c>
      <c r="V30" s="8">
        <f t="shared" si="5"/>
        <v>350000</v>
      </c>
      <c r="W30" s="12">
        <f t="shared" si="6"/>
        <v>0</v>
      </c>
      <c r="X30" s="7"/>
    </row>
    <row r="31" spans="1:24" ht="63" x14ac:dyDescent="0.3">
      <c r="A31" s="46" t="s">
        <v>84</v>
      </c>
      <c r="B31" s="22" t="s">
        <v>85</v>
      </c>
      <c r="C31" s="42" t="s">
        <v>86</v>
      </c>
      <c r="D31" s="22" t="s">
        <v>35</v>
      </c>
      <c r="E31" s="44" t="s">
        <v>43</v>
      </c>
      <c r="F31" s="22" t="s">
        <v>229</v>
      </c>
      <c r="G31" s="6"/>
      <c r="H31" s="8">
        <v>100000</v>
      </c>
      <c r="I31" s="9">
        <v>100000</v>
      </c>
      <c r="J31" s="10">
        <f t="shared" si="7"/>
        <v>0</v>
      </c>
      <c r="K31" s="11">
        <f t="shared" si="3"/>
        <v>0</v>
      </c>
      <c r="L31" s="72">
        <v>0</v>
      </c>
      <c r="M31" s="73">
        <v>0</v>
      </c>
      <c r="N31" s="74">
        <f t="shared" ref="N31:N37" si="8">IF(F31="Low",M31,0)</f>
        <v>0</v>
      </c>
      <c r="O31" s="75">
        <f t="shared" si="4"/>
        <v>0</v>
      </c>
      <c r="P31" s="8">
        <v>0</v>
      </c>
      <c r="Q31" s="12">
        <v>0</v>
      </c>
      <c r="R31" s="8">
        <v>0</v>
      </c>
      <c r="S31" s="12">
        <v>0</v>
      </c>
      <c r="T31" s="8">
        <v>0</v>
      </c>
      <c r="U31" s="12">
        <v>0</v>
      </c>
      <c r="V31" s="8">
        <f t="shared" si="5"/>
        <v>100000</v>
      </c>
      <c r="W31" s="12">
        <f t="shared" si="6"/>
        <v>100000</v>
      </c>
      <c r="X31" s="55" t="s">
        <v>237</v>
      </c>
    </row>
    <row r="32" spans="1:24" ht="63" x14ac:dyDescent="0.3">
      <c r="A32" s="46" t="s">
        <v>84</v>
      </c>
      <c r="B32" s="22" t="s">
        <v>87</v>
      </c>
      <c r="C32" s="42" t="s">
        <v>88</v>
      </c>
      <c r="D32" s="22" t="s">
        <v>15</v>
      </c>
      <c r="E32" s="44" t="s">
        <v>16</v>
      </c>
      <c r="F32" s="22" t="s">
        <v>229</v>
      </c>
      <c r="G32" s="6"/>
      <c r="H32" s="8">
        <v>275000</v>
      </c>
      <c r="I32" s="9">
        <v>150000</v>
      </c>
      <c r="J32" s="10">
        <f t="shared" si="7"/>
        <v>0</v>
      </c>
      <c r="K32" s="11">
        <f t="shared" si="3"/>
        <v>0</v>
      </c>
      <c r="L32" s="8">
        <v>0</v>
      </c>
      <c r="M32" s="9">
        <v>0</v>
      </c>
      <c r="N32" s="10">
        <f t="shared" si="8"/>
        <v>0</v>
      </c>
      <c r="O32" s="11">
        <f t="shared" si="4"/>
        <v>0</v>
      </c>
      <c r="P32" s="8">
        <v>0</v>
      </c>
      <c r="Q32" s="12">
        <v>0</v>
      </c>
      <c r="R32" s="8">
        <v>0</v>
      </c>
      <c r="S32" s="12">
        <v>0</v>
      </c>
      <c r="T32" s="8">
        <v>0</v>
      </c>
      <c r="U32" s="12">
        <v>0</v>
      </c>
      <c r="V32" s="8">
        <f t="shared" si="5"/>
        <v>275000</v>
      </c>
      <c r="W32" s="12">
        <f t="shared" si="6"/>
        <v>150000</v>
      </c>
      <c r="X32" s="55" t="s">
        <v>237</v>
      </c>
    </row>
    <row r="33" spans="1:24" ht="63" x14ac:dyDescent="0.3">
      <c r="A33" s="46" t="s">
        <v>84</v>
      </c>
      <c r="B33" s="22" t="s">
        <v>89</v>
      </c>
      <c r="C33" s="42" t="s">
        <v>90</v>
      </c>
      <c r="D33" s="22" t="s">
        <v>30</v>
      </c>
      <c r="E33" s="44" t="s">
        <v>265</v>
      </c>
      <c r="F33" s="22" t="s">
        <v>229</v>
      </c>
      <c r="G33" s="6"/>
      <c r="H33" s="8">
        <v>500000</v>
      </c>
      <c r="I33" s="9">
        <v>350000</v>
      </c>
      <c r="J33" s="10">
        <f t="shared" si="7"/>
        <v>0</v>
      </c>
      <c r="K33" s="11">
        <f t="shared" si="3"/>
        <v>0</v>
      </c>
      <c r="L33" s="8">
        <v>0</v>
      </c>
      <c r="M33" s="9">
        <v>0</v>
      </c>
      <c r="N33" s="10">
        <f t="shared" si="8"/>
        <v>0</v>
      </c>
      <c r="O33" s="11">
        <f t="shared" si="4"/>
        <v>0</v>
      </c>
      <c r="P33" s="8">
        <v>0</v>
      </c>
      <c r="Q33" s="12">
        <v>0</v>
      </c>
      <c r="R33" s="8">
        <v>0</v>
      </c>
      <c r="S33" s="12">
        <v>0</v>
      </c>
      <c r="T33" s="8">
        <v>0</v>
      </c>
      <c r="U33" s="12">
        <v>0</v>
      </c>
      <c r="V33" s="8">
        <f t="shared" si="5"/>
        <v>500000</v>
      </c>
      <c r="W33" s="12">
        <f t="shared" si="6"/>
        <v>350000</v>
      </c>
      <c r="X33" s="55" t="s">
        <v>91</v>
      </c>
    </row>
    <row r="34" spans="1:24" ht="63" x14ac:dyDescent="0.3">
      <c r="A34" s="46" t="s">
        <v>84</v>
      </c>
      <c r="B34" s="22" t="s">
        <v>92</v>
      </c>
      <c r="C34" s="42" t="s">
        <v>93</v>
      </c>
      <c r="D34" s="22" t="s">
        <v>30</v>
      </c>
      <c r="E34" s="44" t="s">
        <v>71</v>
      </c>
      <c r="F34" s="22" t="s">
        <v>31</v>
      </c>
      <c r="G34" s="23"/>
      <c r="H34" s="8">
        <v>282000</v>
      </c>
      <c r="I34" s="9">
        <v>282000</v>
      </c>
      <c r="J34" s="10">
        <f t="shared" si="7"/>
        <v>282000</v>
      </c>
      <c r="K34" s="11">
        <f t="shared" si="3"/>
        <v>282000</v>
      </c>
      <c r="L34" s="8">
        <v>0</v>
      </c>
      <c r="M34" s="9">
        <v>0</v>
      </c>
      <c r="N34" s="10">
        <f t="shared" si="8"/>
        <v>0</v>
      </c>
      <c r="O34" s="11">
        <f t="shared" si="4"/>
        <v>0</v>
      </c>
      <c r="P34" s="8">
        <v>0</v>
      </c>
      <c r="Q34" s="12">
        <v>0</v>
      </c>
      <c r="R34" s="8">
        <v>0</v>
      </c>
      <c r="S34" s="12">
        <v>0</v>
      </c>
      <c r="T34" s="8">
        <v>0</v>
      </c>
      <c r="U34" s="12">
        <v>0</v>
      </c>
      <c r="V34" s="8">
        <f t="shared" si="5"/>
        <v>282000</v>
      </c>
      <c r="W34" s="12">
        <f t="shared" si="6"/>
        <v>282000</v>
      </c>
      <c r="X34" s="54" t="s">
        <v>94</v>
      </c>
    </row>
    <row r="35" spans="1:24" ht="63" x14ac:dyDescent="0.3">
      <c r="A35" s="46" t="s">
        <v>84</v>
      </c>
      <c r="B35" s="22" t="s">
        <v>95</v>
      </c>
      <c r="C35" s="42" t="s">
        <v>96</v>
      </c>
      <c r="D35" s="22" t="s">
        <v>30</v>
      </c>
      <c r="E35" s="44" t="s">
        <v>71</v>
      </c>
      <c r="F35" s="22" t="s">
        <v>31</v>
      </c>
      <c r="G35" s="23"/>
      <c r="H35" s="8">
        <v>150000</v>
      </c>
      <c r="I35" s="9">
        <v>125000</v>
      </c>
      <c r="J35" s="10">
        <f t="shared" si="7"/>
        <v>125000</v>
      </c>
      <c r="K35" s="11">
        <f t="shared" si="3"/>
        <v>125000</v>
      </c>
      <c r="L35" s="8">
        <v>0</v>
      </c>
      <c r="M35" s="9">
        <v>0</v>
      </c>
      <c r="N35" s="10">
        <f t="shared" si="8"/>
        <v>0</v>
      </c>
      <c r="O35" s="11">
        <f t="shared" si="4"/>
        <v>0</v>
      </c>
      <c r="P35" s="8">
        <v>0</v>
      </c>
      <c r="Q35" s="12">
        <v>0</v>
      </c>
      <c r="R35" s="8">
        <v>0</v>
      </c>
      <c r="S35" s="12">
        <v>0</v>
      </c>
      <c r="T35" s="8">
        <v>0</v>
      </c>
      <c r="U35" s="12">
        <v>0</v>
      </c>
      <c r="V35" s="8">
        <f t="shared" si="5"/>
        <v>150000</v>
      </c>
      <c r="W35" s="12">
        <f t="shared" si="6"/>
        <v>125000</v>
      </c>
      <c r="X35" s="54" t="s">
        <v>94</v>
      </c>
    </row>
    <row r="36" spans="1:24" ht="54" x14ac:dyDescent="0.3">
      <c r="A36" s="46" t="s">
        <v>97</v>
      </c>
      <c r="B36" s="22" t="s">
        <v>98</v>
      </c>
      <c r="C36" s="42" t="s">
        <v>99</v>
      </c>
      <c r="D36" s="22" t="s">
        <v>15</v>
      </c>
      <c r="E36" s="44" t="s">
        <v>24</v>
      </c>
      <c r="F36" s="22" t="s">
        <v>21</v>
      </c>
      <c r="G36" s="23"/>
      <c r="H36" s="8">
        <v>450000</v>
      </c>
      <c r="I36" s="9">
        <v>450000</v>
      </c>
      <c r="J36" s="10">
        <f t="shared" si="7"/>
        <v>0</v>
      </c>
      <c r="K36" s="11">
        <f t="shared" si="3"/>
        <v>450000</v>
      </c>
      <c r="L36" s="8">
        <v>0</v>
      </c>
      <c r="M36" s="9">
        <v>0</v>
      </c>
      <c r="N36" s="10">
        <f t="shared" si="8"/>
        <v>0</v>
      </c>
      <c r="O36" s="11">
        <f t="shared" si="4"/>
        <v>0</v>
      </c>
      <c r="P36" s="8">
        <v>0</v>
      </c>
      <c r="Q36" s="12">
        <v>0</v>
      </c>
      <c r="R36" s="8">
        <v>0</v>
      </c>
      <c r="S36" s="12">
        <v>0</v>
      </c>
      <c r="T36" s="8">
        <v>0</v>
      </c>
      <c r="U36" s="12">
        <v>0</v>
      </c>
      <c r="V36" s="8">
        <f t="shared" si="5"/>
        <v>450000</v>
      </c>
      <c r="W36" s="12">
        <f t="shared" si="6"/>
        <v>450000</v>
      </c>
      <c r="X36" s="54" t="s">
        <v>271</v>
      </c>
    </row>
    <row r="37" spans="1:24" ht="54.6" thickBot="1" x14ac:dyDescent="0.35">
      <c r="A37" s="46" t="s">
        <v>97</v>
      </c>
      <c r="B37" s="22" t="s">
        <v>101</v>
      </c>
      <c r="C37" s="42" t="s">
        <v>102</v>
      </c>
      <c r="D37" s="22" t="s">
        <v>15</v>
      </c>
      <c r="E37" s="44" t="s">
        <v>103</v>
      </c>
      <c r="F37" s="22" t="s">
        <v>31</v>
      </c>
      <c r="G37" s="23">
        <v>17500000</v>
      </c>
      <c r="H37" s="8">
        <v>11347820</v>
      </c>
      <c r="I37" s="9">
        <v>11347820</v>
      </c>
      <c r="J37" s="10">
        <f t="shared" si="7"/>
        <v>11347820</v>
      </c>
      <c r="K37" s="11">
        <f t="shared" ref="K37:K68" si="9">IF(OR(F37="Low",F37="High"),I37,0)</f>
        <v>11347820</v>
      </c>
      <c r="L37" s="76">
        <v>14220605</v>
      </c>
      <c r="M37" s="77">
        <v>14220605</v>
      </c>
      <c r="N37" s="78">
        <f t="shared" si="8"/>
        <v>14220605</v>
      </c>
      <c r="O37" s="79">
        <f t="shared" si="4"/>
        <v>14220605</v>
      </c>
      <c r="P37" s="8">
        <v>12059518</v>
      </c>
      <c r="Q37" s="12">
        <v>12059518</v>
      </c>
      <c r="R37" s="8">
        <v>3000000</v>
      </c>
      <c r="S37" s="12">
        <v>3000000</v>
      </c>
      <c r="T37" s="8">
        <v>0</v>
      </c>
      <c r="U37" s="12">
        <v>0</v>
      </c>
      <c r="V37" s="8">
        <f t="shared" ref="V37:V68" si="10">SUM(H37,L37,P37,R37,T37)</f>
        <v>40627943</v>
      </c>
      <c r="W37" s="12">
        <f t="shared" ref="W37:W68" si="11">SUM(I37,M37,Q37,S37,U37)</f>
        <v>40627943</v>
      </c>
      <c r="X37" s="54" t="s">
        <v>238</v>
      </c>
    </row>
    <row r="38" spans="1:24" ht="90" hidden="1" x14ac:dyDescent="0.3">
      <c r="A38" s="46" t="s">
        <v>97</v>
      </c>
      <c r="B38" s="22" t="s">
        <v>104</v>
      </c>
      <c r="C38" s="42" t="s">
        <v>105</v>
      </c>
      <c r="D38" s="22" t="s">
        <v>35</v>
      </c>
      <c r="E38" s="44" t="s">
        <v>43</v>
      </c>
      <c r="F38" s="22" t="s">
        <v>17</v>
      </c>
      <c r="G38" s="6"/>
      <c r="H38" s="8">
        <v>250000</v>
      </c>
      <c r="I38" s="9">
        <v>0</v>
      </c>
      <c r="J38" s="10">
        <f t="shared" si="7"/>
        <v>0</v>
      </c>
      <c r="K38" s="11">
        <f t="shared" si="9"/>
        <v>0</v>
      </c>
      <c r="L38" s="60">
        <v>0</v>
      </c>
      <c r="M38" s="61">
        <v>0</v>
      </c>
      <c r="N38" s="62"/>
      <c r="O38" s="63">
        <f t="shared" si="4"/>
        <v>0</v>
      </c>
      <c r="P38" s="8">
        <v>0</v>
      </c>
      <c r="Q38" s="12">
        <v>0</v>
      </c>
      <c r="R38" s="8">
        <v>0</v>
      </c>
      <c r="S38" s="12">
        <v>0</v>
      </c>
      <c r="T38" s="8">
        <v>0</v>
      </c>
      <c r="U38" s="12">
        <v>0</v>
      </c>
      <c r="V38" s="8">
        <f t="shared" si="10"/>
        <v>250000</v>
      </c>
      <c r="W38" s="12">
        <f t="shared" si="11"/>
        <v>0</v>
      </c>
      <c r="X38" s="7"/>
    </row>
    <row r="39" spans="1:24" ht="90.6" thickBot="1" x14ac:dyDescent="0.35">
      <c r="A39" s="46" t="s">
        <v>97</v>
      </c>
      <c r="B39" s="22" t="s">
        <v>106</v>
      </c>
      <c r="C39" s="42" t="s">
        <v>107</v>
      </c>
      <c r="D39" s="22" t="s">
        <v>15</v>
      </c>
      <c r="E39" s="44" t="s">
        <v>16</v>
      </c>
      <c r="F39" s="22" t="s">
        <v>21</v>
      </c>
      <c r="G39" s="23"/>
      <c r="H39" s="8">
        <v>500000</v>
      </c>
      <c r="I39" s="9">
        <v>500000</v>
      </c>
      <c r="J39" s="10">
        <f t="shared" si="7"/>
        <v>0</v>
      </c>
      <c r="K39" s="11">
        <f t="shared" si="9"/>
        <v>500000</v>
      </c>
      <c r="L39" s="80">
        <v>0</v>
      </c>
      <c r="M39" s="81">
        <v>0</v>
      </c>
      <c r="N39" s="82">
        <f>IF(F39="Low",M39,0)</f>
        <v>0</v>
      </c>
      <c r="O39" s="83">
        <f t="shared" si="4"/>
        <v>0</v>
      </c>
      <c r="P39" s="8">
        <v>0</v>
      </c>
      <c r="Q39" s="12">
        <v>0</v>
      </c>
      <c r="R39" s="8">
        <v>0</v>
      </c>
      <c r="S39" s="12">
        <v>0</v>
      </c>
      <c r="T39" s="8">
        <v>0</v>
      </c>
      <c r="U39" s="12">
        <v>0</v>
      </c>
      <c r="V39" s="8">
        <f t="shared" si="10"/>
        <v>500000</v>
      </c>
      <c r="W39" s="12">
        <f t="shared" si="11"/>
        <v>500000</v>
      </c>
      <c r="X39" s="54" t="s">
        <v>272</v>
      </c>
    </row>
    <row r="40" spans="1:24" ht="63" hidden="1" x14ac:dyDescent="0.3">
      <c r="A40" s="46" t="s">
        <v>97</v>
      </c>
      <c r="B40" s="22" t="s">
        <v>108</v>
      </c>
      <c r="C40" s="42" t="s">
        <v>109</v>
      </c>
      <c r="D40" s="22" t="s">
        <v>30</v>
      </c>
      <c r="E40" s="44" t="s">
        <v>36</v>
      </c>
      <c r="F40" s="22" t="s">
        <v>17</v>
      </c>
      <c r="G40" s="6"/>
      <c r="H40" s="8">
        <v>800000</v>
      </c>
      <c r="I40" s="9">
        <v>0</v>
      </c>
      <c r="J40" s="10">
        <f t="shared" si="7"/>
        <v>0</v>
      </c>
      <c r="K40" s="11">
        <f t="shared" si="9"/>
        <v>0</v>
      </c>
      <c r="L40" s="60">
        <v>0</v>
      </c>
      <c r="M40" s="61">
        <v>0</v>
      </c>
      <c r="N40" s="62"/>
      <c r="O40" s="63">
        <f t="shared" si="4"/>
        <v>0</v>
      </c>
      <c r="P40" s="8">
        <v>0</v>
      </c>
      <c r="Q40" s="12">
        <v>0</v>
      </c>
      <c r="R40" s="8">
        <v>0</v>
      </c>
      <c r="S40" s="12">
        <v>0</v>
      </c>
      <c r="T40" s="8">
        <v>0</v>
      </c>
      <c r="U40" s="12">
        <v>0</v>
      </c>
      <c r="V40" s="8">
        <f t="shared" si="10"/>
        <v>800000</v>
      </c>
      <c r="W40" s="12">
        <f t="shared" si="11"/>
        <v>0</v>
      </c>
      <c r="X40" s="7"/>
    </row>
    <row r="41" spans="1:24" ht="63" x14ac:dyDescent="0.3">
      <c r="A41" s="46" t="s">
        <v>97</v>
      </c>
      <c r="B41" s="22" t="s">
        <v>110</v>
      </c>
      <c r="C41" s="42" t="s">
        <v>111</v>
      </c>
      <c r="D41" s="22" t="s">
        <v>30</v>
      </c>
      <c r="E41" s="44" t="s">
        <v>103</v>
      </c>
      <c r="F41" s="22" t="s">
        <v>31</v>
      </c>
      <c r="G41" s="23">
        <v>3858872</v>
      </c>
      <c r="H41" s="8">
        <v>3858872</v>
      </c>
      <c r="I41" s="9">
        <v>3858872</v>
      </c>
      <c r="J41" s="10">
        <f t="shared" si="7"/>
        <v>3858872</v>
      </c>
      <c r="K41" s="11">
        <f t="shared" si="9"/>
        <v>3858872</v>
      </c>
      <c r="L41" s="72">
        <v>3863872.1</v>
      </c>
      <c r="M41" s="73">
        <v>3863872</v>
      </c>
      <c r="N41" s="74">
        <f t="shared" ref="N41:N46" si="12">IF(F41="Low",M41,0)</f>
        <v>3863872</v>
      </c>
      <c r="O41" s="75">
        <f t="shared" si="4"/>
        <v>3863872</v>
      </c>
      <c r="P41" s="8">
        <v>3868872.1</v>
      </c>
      <c r="Q41" s="12">
        <v>3868872.1</v>
      </c>
      <c r="R41" s="8">
        <v>0</v>
      </c>
      <c r="S41" s="12">
        <v>0</v>
      </c>
      <c r="T41" s="8">
        <v>0</v>
      </c>
      <c r="U41" s="12">
        <v>0</v>
      </c>
      <c r="V41" s="8">
        <f t="shared" si="10"/>
        <v>11591616.199999999</v>
      </c>
      <c r="W41" s="12">
        <f t="shared" si="11"/>
        <v>11591616.1</v>
      </c>
      <c r="X41" s="54" t="s">
        <v>100</v>
      </c>
    </row>
    <row r="42" spans="1:24" ht="63" x14ac:dyDescent="0.3">
      <c r="A42" s="46" t="s">
        <v>112</v>
      </c>
      <c r="B42" s="22" t="s">
        <v>113</v>
      </c>
      <c r="C42" s="42" t="s">
        <v>114</v>
      </c>
      <c r="D42" s="22" t="s">
        <v>30</v>
      </c>
      <c r="E42" s="44" t="s">
        <v>36</v>
      </c>
      <c r="F42" s="22" t="s">
        <v>229</v>
      </c>
      <c r="G42" s="23"/>
      <c r="H42" s="8">
        <v>300000</v>
      </c>
      <c r="I42" s="9">
        <v>300000</v>
      </c>
      <c r="J42" s="10">
        <f t="shared" si="7"/>
        <v>0</v>
      </c>
      <c r="K42" s="11">
        <f t="shared" si="9"/>
        <v>0</v>
      </c>
      <c r="L42" s="8">
        <v>300000</v>
      </c>
      <c r="M42" s="9">
        <v>300000</v>
      </c>
      <c r="N42" s="10">
        <f t="shared" si="12"/>
        <v>0</v>
      </c>
      <c r="O42" s="11">
        <f t="shared" si="4"/>
        <v>0</v>
      </c>
      <c r="P42" s="8">
        <v>0</v>
      </c>
      <c r="Q42" s="12">
        <v>0</v>
      </c>
      <c r="R42" s="8">
        <v>0</v>
      </c>
      <c r="S42" s="12">
        <v>0</v>
      </c>
      <c r="T42" s="8">
        <v>0</v>
      </c>
      <c r="U42" s="12">
        <v>0</v>
      </c>
      <c r="V42" s="8">
        <f t="shared" si="10"/>
        <v>600000</v>
      </c>
      <c r="W42" s="12">
        <f t="shared" si="11"/>
        <v>600000</v>
      </c>
      <c r="X42" s="54" t="s">
        <v>239</v>
      </c>
    </row>
    <row r="43" spans="1:24" ht="63" x14ac:dyDescent="0.3">
      <c r="A43" s="46" t="s">
        <v>112</v>
      </c>
      <c r="B43" s="22" t="s">
        <v>115</v>
      </c>
      <c r="C43" s="42" t="s">
        <v>116</v>
      </c>
      <c r="D43" s="22" t="s">
        <v>30</v>
      </c>
      <c r="E43" s="44" t="s">
        <v>16</v>
      </c>
      <c r="F43" s="22" t="s">
        <v>229</v>
      </c>
      <c r="G43" s="23"/>
      <c r="H43" s="8">
        <v>100000</v>
      </c>
      <c r="I43" s="9">
        <v>100000</v>
      </c>
      <c r="J43" s="10">
        <f t="shared" si="7"/>
        <v>0</v>
      </c>
      <c r="K43" s="11">
        <f t="shared" si="9"/>
        <v>0</v>
      </c>
      <c r="L43" s="8">
        <v>300000</v>
      </c>
      <c r="M43" s="9">
        <v>300000</v>
      </c>
      <c r="N43" s="10">
        <f t="shared" si="12"/>
        <v>0</v>
      </c>
      <c r="O43" s="11">
        <f t="shared" si="4"/>
        <v>0</v>
      </c>
      <c r="P43" s="8">
        <v>0</v>
      </c>
      <c r="Q43" s="12">
        <v>0</v>
      </c>
      <c r="R43" s="8">
        <v>0</v>
      </c>
      <c r="S43" s="12">
        <v>0</v>
      </c>
      <c r="T43" s="8">
        <v>0</v>
      </c>
      <c r="U43" s="12">
        <v>0</v>
      </c>
      <c r="V43" s="8">
        <f t="shared" si="10"/>
        <v>400000</v>
      </c>
      <c r="W43" s="12">
        <f t="shared" si="11"/>
        <v>400000</v>
      </c>
      <c r="X43" s="54" t="s">
        <v>239</v>
      </c>
    </row>
    <row r="44" spans="1:24" ht="63" x14ac:dyDescent="0.3">
      <c r="A44" s="46" t="s">
        <v>117</v>
      </c>
      <c r="B44" s="22" t="s">
        <v>118</v>
      </c>
      <c r="C44" s="42" t="s">
        <v>119</v>
      </c>
      <c r="D44" s="22" t="s">
        <v>30</v>
      </c>
      <c r="E44" s="44" t="s">
        <v>167</v>
      </c>
      <c r="F44" s="22" t="s">
        <v>21</v>
      </c>
      <c r="G44" s="23"/>
      <c r="H44" s="8">
        <v>384000</v>
      </c>
      <c r="I44" s="9">
        <v>384000</v>
      </c>
      <c r="J44" s="10">
        <f t="shared" si="7"/>
        <v>0</v>
      </c>
      <c r="K44" s="11">
        <f t="shared" si="9"/>
        <v>384000</v>
      </c>
      <c r="L44" s="8">
        <v>0</v>
      </c>
      <c r="M44" s="9">
        <v>0</v>
      </c>
      <c r="N44" s="10">
        <f t="shared" si="12"/>
        <v>0</v>
      </c>
      <c r="O44" s="11">
        <f t="shared" si="4"/>
        <v>0</v>
      </c>
      <c r="P44" s="8">
        <v>0</v>
      </c>
      <c r="Q44" s="12">
        <v>0</v>
      </c>
      <c r="R44" s="8">
        <v>0</v>
      </c>
      <c r="S44" s="12">
        <v>0</v>
      </c>
      <c r="T44" s="8">
        <v>0</v>
      </c>
      <c r="U44" s="12">
        <v>0</v>
      </c>
      <c r="V44" s="8">
        <f t="shared" si="10"/>
        <v>384000</v>
      </c>
      <c r="W44" s="12">
        <f t="shared" si="11"/>
        <v>384000</v>
      </c>
      <c r="X44" s="54" t="s">
        <v>255</v>
      </c>
    </row>
    <row r="45" spans="1:24" ht="54" x14ac:dyDescent="0.3">
      <c r="A45" s="46" t="s">
        <v>117</v>
      </c>
      <c r="B45" s="22" t="s">
        <v>120</v>
      </c>
      <c r="C45" s="42" t="s">
        <v>121</v>
      </c>
      <c r="D45" s="22" t="s">
        <v>15</v>
      </c>
      <c r="E45" s="44" t="s">
        <v>62</v>
      </c>
      <c r="F45" s="22" t="s">
        <v>31</v>
      </c>
      <c r="G45" s="23"/>
      <c r="H45" s="8">
        <v>1075729</v>
      </c>
      <c r="I45" s="9">
        <v>1075729</v>
      </c>
      <c r="J45" s="10">
        <f>I45</f>
        <v>1075729</v>
      </c>
      <c r="K45" s="11">
        <f t="shared" si="9"/>
        <v>1075729</v>
      </c>
      <c r="L45" s="8">
        <v>727567</v>
      </c>
      <c r="M45" s="9">
        <v>727567</v>
      </c>
      <c r="N45" s="10">
        <f t="shared" si="12"/>
        <v>727567</v>
      </c>
      <c r="O45" s="11">
        <f t="shared" si="4"/>
        <v>727567</v>
      </c>
      <c r="P45" s="8">
        <v>0</v>
      </c>
      <c r="Q45" s="12">
        <v>0</v>
      </c>
      <c r="R45" s="8">
        <v>0</v>
      </c>
      <c r="S45" s="12">
        <v>0</v>
      </c>
      <c r="T45" s="8">
        <v>0</v>
      </c>
      <c r="U45" s="12">
        <v>0</v>
      </c>
      <c r="V45" s="8">
        <f t="shared" si="10"/>
        <v>1803296</v>
      </c>
      <c r="W45" s="12">
        <f t="shared" si="11"/>
        <v>1803296</v>
      </c>
      <c r="X45" s="54" t="s">
        <v>122</v>
      </c>
    </row>
    <row r="46" spans="1:24" ht="72.599999999999994" thickBot="1" x14ac:dyDescent="0.35">
      <c r="A46" s="46" t="s">
        <v>117</v>
      </c>
      <c r="B46" s="22" t="s">
        <v>123</v>
      </c>
      <c r="C46" s="42" t="s">
        <v>124</v>
      </c>
      <c r="D46" s="22" t="s">
        <v>30</v>
      </c>
      <c r="E46" s="44" t="s">
        <v>71</v>
      </c>
      <c r="F46" s="22" t="s">
        <v>31</v>
      </c>
      <c r="G46" s="23"/>
      <c r="H46" s="8">
        <v>571535</v>
      </c>
      <c r="I46" s="9">
        <v>297535</v>
      </c>
      <c r="J46" s="10">
        <f t="shared" ref="J46:J82" si="13">IF(F46="Low",I46,0)</f>
        <v>297535</v>
      </c>
      <c r="K46" s="11">
        <f t="shared" si="9"/>
        <v>297535</v>
      </c>
      <c r="L46" s="76">
        <v>0</v>
      </c>
      <c r="M46" s="77">
        <v>0</v>
      </c>
      <c r="N46" s="78">
        <f t="shared" si="12"/>
        <v>0</v>
      </c>
      <c r="O46" s="79">
        <f t="shared" si="4"/>
        <v>0</v>
      </c>
      <c r="P46" s="8">
        <v>0</v>
      </c>
      <c r="Q46" s="12">
        <v>0</v>
      </c>
      <c r="R46" s="8">
        <v>0</v>
      </c>
      <c r="S46" s="12">
        <v>0</v>
      </c>
      <c r="T46" s="8">
        <v>0</v>
      </c>
      <c r="U46" s="12">
        <v>0</v>
      </c>
      <c r="V46" s="8">
        <f t="shared" si="10"/>
        <v>571535</v>
      </c>
      <c r="W46" s="12">
        <f t="shared" si="11"/>
        <v>297535</v>
      </c>
      <c r="X46" s="54" t="s">
        <v>240</v>
      </c>
    </row>
    <row r="47" spans="1:24" ht="82.5" hidden="1" customHeight="1" x14ac:dyDescent="0.3">
      <c r="A47" s="46" t="s">
        <v>125</v>
      </c>
      <c r="B47" s="22" t="s">
        <v>126</v>
      </c>
      <c r="C47" s="42" t="s">
        <v>127</v>
      </c>
      <c r="D47" s="22" t="s">
        <v>30</v>
      </c>
      <c r="E47" s="44" t="s">
        <v>43</v>
      </c>
      <c r="F47" s="22" t="s">
        <v>17</v>
      </c>
      <c r="G47" s="6"/>
      <c r="H47" s="8">
        <v>493907</v>
      </c>
      <c r="I47" s="9">
        <v>0</v>
      </c>
      <c r="J47" s="10">
        <f t="shared" si="13"/>
        <v>0</v>
      </c>
      <c r="K47" s="11">
        <f t="shared" si="9"/>
        <v>0</v>
      </c>
      <c r="L47" s="64">
        <v>82880</v>
      </c>
      <c r="M47" s="65">
        <v>0</v>
      </c>
      <c r="N47" s="66"/>
      <c r="O47" s="67">
        <f t="shared" si="4"/>
        <v>0</v>
      </c>
      <c r="P47" s="8">
        <v>82880</v>
      </c>
      <c r="Q47" s="12">
        <v>0</v>
      </c>
      <c r="R47" s="8">
        <v>82880</v>
      </c>
      <c r="S47" s="12">
        <v>0</v>
      </c>
      <c r="T47" s="8">
        <v>82880</v>
      </c>
      <c r="U47" s="12">
        <v>0</v>
      </c>
      <c r="V47" s="8">
        <f t="shared" si="10"/>
        <v>825427</v>
      </c>
      <c r="W47" s="12">
        <f t="shared" si="11"/>
        <v>0</v>
      </c>
      <c r="X47" s="17" t="s">
        <v>128</v>
      </c>
    </row>
    <row r="48" spans="1:24" ht="63" hidden="1" x14ac:dyDescent="0.3">
      <c r="A48" s="46" t="s">
        <v>125</v>
      </c>
      <c r="B48" s="22" t="s">
        <v>129</v>
      </c>
      <c r="C48" s="42" t="s">
        <v>130</v>
      </c>
      <c r="D48" s="22" t="s">
        <v>30</v>
      </c>
      <c r="E48" s="44" t="s">
        <v>167</v>
      </c>
      <c r="F48" s="22" t="s">
        <v>17</v>
      </c>
      <c r="G48" s="6"/>
      <c r="H48" s="8">
        <v>766000</v>
      </c>
      <c r="I48" s="9">
        <v>0</v>
      </c>
      <c r="J48" s="10">
        <f t="shared" si="13"/>
        <v>0</v>
      </c>
      <c r="K48" s="11">
        <f t="shared" si="9"/>
        <v>0</v>
      </c>
      <c r="L48" s="56">
        <v>766000</v>
      </c>
      <c r="M48" s="57">
        <v>0</v>
      </c>
      <c r="N48" s="58"/>
      <c r="O48" s="59">
        <f t="shared" si="4"/>
        <v>0</v>
      </c>
      <c r="P48" s="8">
        <v>766000</v>
      </c>
      <c r="Q48" s="12">
        <v>0</v>
      </c>
      <c r="R48" s="8">
        <v>766000</v>
      </c>
      <c r="S48" s="12">
        <v>0</v>
      </c>
      <c r="T48" s="8">
        <v>766000</v>
      </c>
      <c r="U48" s="12">
        <v>0</v>
      </c>
      <c r="V48" s="8">
        <f t="shared" si="10"/>
        <v>3830000</v>
      </c>
      <c r="W48" s="12">
        <f t="shared" si="11"/>
        <v>0</v>
      </c>
      <c r="X48" s="17" t="s">
        <v>131</v>
      </c>
    </row>
    <row r="49" spans="1:24" ht="72.599999999999994" thickBot="1" x14ac:dyDescent="0.35">
      <c r="A49" s="46" t="s">
        <v>132</v>
      </c>
      <c r="B49" s="22" t="s">
        <v>133</v>
      </c>
      <c r="C49" s="42" t="s">
        <v>134</v>
      </c>
      <c r="D49" s="22" t="s">
        <v>30</v>
      </c>
      <c r="E49" s="44" t="s">
        <v>36</v>
      </c>
      <c r="F49" s="22" t="s">
        <v>31</v>
      </c>
      <c r="G49" s="23"/>
      <c r="H49" s="8">
        <v>1012000</v>
      </c>
      <c r="I49" s="9">
        <v>0</v>
      </c>
      <c r="J49" s="10">
        <f t="shared" si="13"/>
        <v>0</v>
      </c>
      <c r="K49" s="11">
        <f t="shared" si="9"/>
        <v>0</v>
      </c>
      <c r="L49" s="80">
        <v>0</v>
      </c>
      <c r="M49" s="81">
        <v>240000</v>
      </c>
      <c r="N49" s="82">
        <f>IF(F49="Low",M49,0)</f>
        <v>240000</v>
      </c>
      <c r="O49" s="83">
        <f t="shared" si="4"/>
        <v>240000</v>
      </c>
      <c r="P49" s="8">
        <v>0</v>
      </c>
      <c r="Q49" s="12">
        <v>0</v>
      </c>
      <c r="R49" s="8">
        <v>0</v>
      </c>
      <c r="S49" s="12">
        <v>0</v>
      </c>
      <c r="T49" s="8">
        <v>0</v>
      </c>
      <c r="U49" s="12">
        <v>0</v>
      </c>
      <c r="V49" s="8">
        <f t="shared" si="10"/>
        <v>1012000</v>
      </c>
      <c r="W49" s="12">
        <f t="shared" si="11"/>
        <v>240000</v>
      </c>
      <c r="X49" s="54" t="s">
        <v>254</v>
      </c>
    </row>
    <row r="50" spans="1:24" ht="63" hidden="1" x14ac:dyDescent="0.3">
      <c r="A50" s="46" t="s">
        <v>135</v>
      </c>
      <c r="B50" s="22" t="s">
        <v>136</v>
      </c>
      <c r="C50" s="42" t="s">
        <v>137</v>
      </c>
      <c r="D50" s="22" t="s">
        <v>35</v>
      </c>
      <c r="E50" s="44" t="s">
        <v>43</v>
      </c>
      <c r="F50" s="22" t="s">
        <v>17</v>
      </c>
      <c r="G50" s="6"/>
      <c r="H50" s="8">
        <v>1500000</v>
      </c>
      <c r="I50" s="9">
        <v>0</v>
      </c>
      <c r="J50" s="10">
        <f t="shared" si="13"/>
        <v>0</v>
      </c>
      <c r="K50" s="11">
        <f t="shared" si="9"/>
        <v>0</v>
      </c>
      <c r="L50" s="60">
        <v>0</v>
      </c>
      <c r="M50" s="61">
        <v>0</v>
      </c>
      <c r="N50" s="62"/>
      <c r="O50" s="63">
        <f t="shared" si="4"/>
        <v>0</v>
      </c>
      <c r="P50" s="8">
        <v>0</v>
      </c>
      <c r="Q50" s="12">
        <v>0</v>
      </c>
      <c r="R50" s="8">
        <v>0</v>
      </c>
      <c r="S50" s="12">
        <v>0</v>
      </c>
      <c r="T50" s="8">
        <v>0</v>
      </c>
      <c r="U50" s="12">
        <v>0</v>
      </c>
      <c r="V50" s="8">
        <f t="shared" si="10"/>
        <v>1500000</v>
      </c>
      <c r="W50" s="12">
        <f t="shared" si="11"/>
        <v>0</v>
      </c>
      <c r="X50" s="7"/>
    </row>
    <row r="51" spans="1:24" ht="63" x14ac:dyDescent="0.3">
      <c r="A51" s="46" t="s">
        <v>138</v>
      </c>
      <c r="B51" s="22" t="s">
        <v>139</v>
      </c>
      <c r="C51" s="42" t="s">
        <v>140</v>
      </c>
      <c r="D51" s="22" t="s">
        <v>30</v>
      </c>
      <c r="E51" s="44" t="s">
        <v>36</v>
      </c>
      <c r="F51" s="22" t="s">
        <v>229</v>
      </c>
      <c r="G51" s="23">
        <v>200000</v>
      </c>
      <c r="H51" s="8">
        <v>200000</v>
      </c>
      <c r="I51" s="9">
        <f>H51</f>
        <v>200000</v>
      </c>
      <c r="J51" s="10">
        <f t="shared" si="13"/>
        <v>0</v>
      </c>
      <c r="K51" s="11">
        <f t="shared" si="9"/>
        <v>0</v>
      </c>
      <c r="L51" s="72">
        <v>200000</v>
      </c>
      <c r="M51" s="73">
        <v>200000</v>
      </c>
      <c r="N51" s="74">
        <f>IF(F51="Low",M51,0)</f>
        <v>0</v>
      </c>
      <c r="O51" s="75">
        <f t="shared" si="4"/>
        <v>0</v>
      </c>
      <c r="P51" s="8">
        <v>0</v>
      </c>
      <c r="Q51" s="12">
        <v>0</v>
      </c>
      <c r="R51" s="8">
        <v>0</v>
      </c>
      <c r="S51" s="12">
        <v>0</v>
      </c>
      <c r="T51" s="8">
        <v>0</v>
      </c>
      <c r="U51" s="12">
        <v>0</v>
      </c>
      <c r="V51" s="8">
        <f t="shared" si="10"/>
        <v>400000</v>
      </c>
      <c r="W51" s="12">
        <f t="shared" si="11"/>
        <v>400000</v>
      </c>
      <c r="X51" s="54" t="s">
        <v>251</v>
      </c>
    </row>
    <row r="52" spans="1:24" ht="108" x14ac:dyDescent="0.3">
      <c r="A52" s="46" t="s">
        <v>138</v>
      </c>
      <c r="B52" s="22" t="s">
        <v>141</v>
      </c>
      <c r="C52" s="42" t="s">
        <v>142</v>
      </c>
      <c r="D52" s="22" t="s">
        <v>30</v>
      </c>
      <c r="E52" s="44" t="s">
        <v>265</v>
      </c>
      <c r="F52" s="22" t="s">
        <v>241</v>
      </c>
      <c r="G52" s="23"/>
      <c r="H52" s="8">
        <v>0</v>
      </c>
      <c r="I52" s="9">
        <v>0</v>
      </c>
      <c r="J52" s="10">
        <f t="shared" si="13"/>
        <v>0</v>
      </c>
      <c r="K52" s="11">
        <f t="shared" si="9"/>
        <v>0</v>
      </c>
      <c r="L52" s="8">
        <v>9459812</v>
      </c>
      <c r="M52" s="9">
        <f>L52</f>
        <v>9459812</v>
      </c>
      <c r="N52" s="10"/>
      <c r="O52" s="11">
        <v>3300000</v>
      </c>
      <c r="P52" s="8">
        <v>7644607</v>
      </c>
      <c r="Q52" s="12">
        <f>P52</f>
        <v>7644607</v>
      </c>
      <c r="R52" s="8">
        <v>0</v>
      </c>
      <c r="S52" s="12">
        <v>0</v>
      </c>
      <c r="T52" s="8">
        <v>0</v>
      </c>
      <c r="U52" s="12">
        <v>0</v>
      </c>
      <c r="V52" s="8">
        <f t="shared" si="10"/>
        <v>17104419</v>
      </c>
      <c r="W52" s="12">
        <f t="shared" si="11"/>
        <v>17104419</v>
      </c>
      <c r="X52" s="54" t="s">
        <v>250</v>
      </c>
    </row>
    <row r="53" spans="1:24" ht="108" x14ac:dyDescent="0.3">
      <c r="A53" s="46" t="s">
        <v>138</v>
      </c>
      <c r="B53" s="22" t="s">
        <v>143</v>
      </c>
      <c r="C53" s="42" t="s">
        <v>144</v>
      </c>
      <c r="D53" s="22" t="s">
        <v>35</v>
      </c>
      <c r="E53" s="44" t="s">
        <v>36</v>
      </c>
      <c r="F53" s="22" t="s">
        <v>229</v>
      </c>
      <c r="G53" s="23"/>
      <c r="H53" s="8">
        <v>550000</v>
      </c>
      <c r="I53" s="9">
        <f>H53</f>
        <v>550000</v>
      </c>
      <c r="J53" s="10">
        <f t="shared" si="13"/>
        <v>0</v>
      </c>
      <c r="K53" s="11">
        <f t="shared" si="9"/>
        <v>0</v>
      </c>
      <c r="L53" s="8">
        <v>0</v>
      </c>
      <c r="M53" s="9">
        <v>0</v>
      </c>
      <c r="N53" s="10">
        <f>IF(F53="Low",M53,0)</f>
        <v>0</v>
      </c>
      <c r="O53" s="11">
        <f t="shared" ref="O53:O87" si="14">IF(OR(F53="Low",F53="High"),M53,0)</f>
        <v>0</v>
      </c>
      <c r="P53" s="8">
        <v>0</v>
      </c>
      <c r="Q53" s="12">
        <v>0</v>
      </c>
      <c r="R53" s="8">
        <v>0</v>
      </c>
      <c r="S53" s="12">
        <v>0</v>
      </c>
      <c r="T53" s="8">
        <v>0</v>
      </c>
      <c r="U53" s="12">
        <v>0</v>
      </c>
      <c r="V53" s="8">
        <f t="shared" si="10"/>
        <v>550000</v>
      </c>
      <c r="W53" s="12">
        <f t="shared" si="11"/>
        <v>550000</v>
      </c>
      <c r="X53" s="54" t="s">
        <v>249</v>
      </c>
    </row>
    <row r="54" spans="1:24" ht="72" x14ac:dyDescent="0.3">
      <c r="A54" s="46" t="s">
        <v>138</v>
      </c>
      <c r="B54" s="22" t="s">
        <v>145</v>
      </c>
      <c r="C54" s="42" t="s">
        <v>146</v>
      </c>
      <c r="D54" s="22" t="s">
        <v>30</v>
      </c>
      <c r="E54" s="44" t="s">
        <v>36</v>
      </c>
      <c r="F54" s="22" t="s">
        <v>242</v>
      </c>
      <c r="G54" s="23">
        <v>200000</v>
      </c>
      <c r="H54" s="8">
        <v>200000</v>
      </c>
      <c r="I54" s="9">
        <f>H54</f>
        <v>200000</v>
      </c>
      <c r="J54" s="10">
        <f t="shared" si="13"/>
        <v>0</v>
      </c>
      <c r="K54" s="11">
        <f t="shared" si="9"/>
        <v>0</v>
      </c>
      <c r="L54" s="8">
        <v>0</v>
      </c>
      <c r="M54" s="9">
        <v>0</v>
      </c>
      <c r="N54" s="10">
        <f>IF(F54="Low",M54,0)</f>
        <v>0</v>
      </c>
      <c r="O54" s="11">
        <f t="shared" si="14"/>
        <v>0</v>
      </c>
      <c r="P54" s="8">
        <v>0</v>
      </c>
      <c r="Q54" s="12">
        <v>0</v>
      </c>
      <c r="R54" s="8">
        <v>0</v>
      </c>
      <c r="S54" s="12">
        <v>0</v>
      </c>
      <c r="T54" s="8">
        <v>0</v>
      </c>
      <c r="U54" s="12">
        <v>0</v>
      </c>
      <c r="V54" s="8">
        <f t="shared" si="10"/>
        <v>200000</v>
      </c>
      <c r="W54" s="12">
        <f t="shared" si="11"/>
        <v>200000</v>
      </c>
      <c r="X54" s="54" t="s">
        <v>248</v>
      </c>
    </row>
    <row r="55" spans="1:24" ht="72" x14ac:dyDescent="0.3">
      <c r="A55" s="46" t="s">
        <v>147</v>
      </c>
      <c r="B55" s="22" t="s">
        <v>148</v>
      </c>
      <c r="C55" s="42" t="s">
        <v>149</v>
      </c>
      <c r="D55" s="22" t="s">
        <v>30</v>
      </c>
      <c r="E55" s="44" t="s">
        <v>265</v>
      </c>
      <c r="F55" s="22" t="s">
        <v>242</v>
      </c>
      <c r="G55" s="23"/>
      <c r="H55" s="8">
        <v>550000</v>
      </c>
      <c r="I55" s="9">
        <v>535000</v>
      </c>
      <c r="J55" s="10">
        <f t="shared" si="13"/>
        <v>0</v>
      </c>
      <c r="K55" s="11">
        <f t="shared" si="9"/>
        <v>0</v>
      </c>
      <c r="L55" s="8">
        <v>0</v>
      </c>
      <c r="M55" s="9">
        <v>0</v>
      </c>
      <c r="N55" s="10">
        <f>IF(F55="Low",M55,0)</f>
        <v>0</v>
      </c>
      <c r="O55" s="11">
        <f t="shared" si="14"/>
        <v>0</v>
      </c>
      <c r="P55" s="8">
        <v>0</v>
      </c>
      <c r="Q55" s="12">
        <v>0</v>
      </c>
      <c r="R55" s="8">
        <v>0</v>
      </c>
      <c r="S55" s="12">
        <v>0</v>
      </c>
      <c r="T55" s="8">
        <v>0</v>
      </c>
      <c r="U55" s="12">
        <v>0</v>
      </c>
      <c r="V55" s="8">
        <f t="shared" si="10"/>
        <v>550000</v>
      </c>
      <c r="W55" s="12">
        <f t="shared" si="11"/>
        <v>535000</v>
      </c>
      <c r="X55" s="54" t="s">
        <v>253</v>
      </c>
    </row>
    <row r="56" spans="1:24" ht="63.6" thickBot="1" x14ac:dyDescent="0.35">
      <c r="A56" s="46" t="s">
        <v>147</v>
      </c>
      <c r="B56" s="22" t="s">
        <v>150</v>
      </c>
      <c r="C56" s="42" t="s">
        <v>151</v>
      </c>
      <c r="D56" s="22" t="s">
        <v>30</v>
      </c>
      <c r="E56" s="44" t="s">
        <v>71</v>
      </c>
      <c r="F56" s="22" t="s">
        <v>242</v>
      </c>
      <c r="G56" s="23"/>
      <c r="H56" s="8">
        <v>150000</v>
      </c>
      <c r="I56" s="9">
        <v>150000</v>
      </c>
      <c r="J56" s="10">
        <f t="shared" si="13"/>
        <v>0</v>
      </c>
      <c r="K56" s="11">
        <f t="shared" si="9"/>
        <v>0</v>
      </c>
      <c r="L56" s="76">
        <v>0</v>
      </c>
      <c r="M56" s="77">
        <v>0</v>
      </c>
      <c r="N56" s="78">
        <f>IF(F56="Low",M56,0)</f>
        <v>0</v>
      </c>
      <c r="O56" s="79">
        <f t="shared" si="14"/>
        <v>0</v>
      </c>
      <c r="P56" s="8">
        <v>0</v>
      </c>
      <c r="Q56" s="12">
        <v>0</v>
      </c>
      <c r="R56" s="8">
        <v>0</v>
      </c>
      <c r="S56" s="12">
        <v>0</v>
      </c>
      <c r="T56" s="8">
        <v>0</v>
      </c>
      <c r="U56" s="12">
        <v>0</v>
      </c>
      <c r="V56" s="8">
        <f t="shared" si="10"/>
        <v>150000</v>
      </c>
      <c r="W56" s="12">
        <f t="shared" si="11"/>
        <v>150000</v>
      </c>
      <c r="X56" s="54" t="s">
        <v>256</v>
      </c>
    </row>
    <row r="57" spans="1:24" ht="63" hidden="1" x14ac:dyDescent="0.3">
      <c r="A57" s="46" t="s">
        <v>152</v>
      </c>
      <c r="B57" s="22" t="s">
        <v>153</v>
      </c>
      <c r="C57" s="42" t="s">
        <v>154</v>
      </c>
      <c r="D57" s="22" t="s">
        <v>30</v>
      </c>
      <c r="E57" s="44" t="s">
        <v>103</v>
      </c>
      <c r="F57" s="22" t="s">
        <v>17</v>
      </c>
      <c r="G57" s="6"/>
      <c r="H57" s="8">
        <v>45340669</v>
      </c>
      <c r="I57" s="9">
        <v>0</v>
      </c>
      <c r="J57" s="10">
        <f t="shared" si="13"/>
        <v>0</v>
      </c>
      <c r="K57" s="11">
        <f t="shared" si="9"/>
        <v>0</v>
      </c>
      <c r="L57" s="64">
        <v>46033292</v>
      </c>
      <c r="M57" s="65">
        <v>0</v>
      </c>
      <c r="N57" s="66"/>
      <c r="O57" s="67">
        <f t="shared" si="14"/>
        <v>0</v>
      </c>
      <c r="P57" s="8">
        <v>0</v>
      </c>
      <c r="Q57" s="12">
        <v>0</v>
      </c>
      <c r="R57" s="8">
        <v>0</v>
      </c>
      <c r="S57" s="12">
        <v>0</v>
      </c>
      <c r="T57" s="8">
        <v>0</v>
      </c>
      <c r="U57" s="12">
        <v>0</v>
      </c>
      <c r="V57" s="8">
        <f t="shared" si="10"/>
        <v>91373961</v>
      </c>
      <c r="W57" s="12">
        <f t="shared" si="11"/>
        <v>0</v>
      </c>
      <c r="X57" s="7"/>
    </row>
    <row r="58" spans="1:24" ht="90" hidden="1" x14ac:dyDescent="0.4">
      <c r="A58" s="46" t="s">
        <v>155</v>
      </c>
      <c r="B58" s="22" t="s">
        <v>156</v>
      </c>
      <c r="C58" s="42" t="s">
        <v>157</v>
      </c>
      <c r="D58" s="22" t="s">
        <v>158</v>
      </c>
      <c r="E58" s="44" t="s">
        <v>71</v>
      </c>
      <c r="F58" s="22" t="s">
        <v>17</v>
      </c>
      <c r="G58" s="6"/>
      <c r="H58" s="14">
        <v>2600000</v>
      </c>
      <c r="I58" s="9"/>
      <c r="J58" s="10">
        <f t="shared" si="13"/>
        <v>0</v>
      </c>
      <c r="K58" s="11">
        <f t="shared" si="9"/>
        <v>0</v>
      </c>
      <c r="L58" s="14">
        <v>5800000</v>
      </c>
      <c r="M58" s="9"/>
      <c r="N58" s="10"/>
      <c r="O58" s="11">
        <f t="shared" si="14"/>
        <v>0</v>
      </c>
      <c r="P58" s="14">
        <v>5800000</v>
      </c>
      <c r="Q58" s="12"/>
      <c r="R58" s="14"/>
      <c r="S58" s="12"/>
      <c r="T58" s="14"/>
      <c r="U58" s="12"/>
      <c r="V58" s="14">
        <f t="shared" si="10"/>
        <v>14200000</v>
      </c>
      <c r="W58" s="12">
        <f t="shared" si="11"/>
        <v>0</v>
      </c>
      <c r="X58" s="7"/>
    </row>
    <row r="59" spans="1:24" ht="72" hidden="1" x14ac:dyDescent="0.4">
      <c r="A59" s="46" t="s">
        <v>155</v>
      </c>
      <c r="B59" s="22" t="s">
        <v>159</v>
      </c>
      <c r="C59" s="42" t="s">
        <v>160</v>
      </c>
      <c r="D59" s="22" t="s">
        <v>161</v>
      </c>
      <c r="E59" s="44" t="s">
        <v>16</v>
      </c>
      <c r="F59" s="22" t="s">
        <v>17</v>
      </c>
      <c r="G59" s="6"/>
      <c r="H59" s="14">
        <v>449000</v>
      </c>
      <c r="I59" s="9"/>
      <c r="J59" s="10">
        <f t="shared" si="13"/>
        <v>0</v>
      </c>
      <c r="K59" s="11">
        <f t="shared" si="9"/>
        <v>0</v>
      </c>
      <c r="L59" s="14"/>
      <c r="M59" s="9"/>
      <c r="N59" s="10"/>
      <c r="O59" s="11">
        <f t="shared" si="14"/>
        <v>0</v>
      </c>
      <c r="P59" s="8"/>
      <c r="Q59" s="12"/>
      <c r="R59" s="8"/>
      <c r="S59" s="12"/>
      <c r="T59" s="8"/>
      <c r="U59" s="12"/>
      <c r="V59" s="8">
        <f t="shared" si="10"/>
        <v>449000</v>
      </c>
      <c r="W59" s="12">
        <f t="shared" si="11"/>
        <v>0</v>
      </c>
      <c r="X59" s="7"/>
    </row>
    <row r="60" spans="1:24" ht="162" hidden="1" x14ac:dyDescent="0.4">
      <c r="A60" s="46" t="s">
        <v>155</v>
      </c>
      <c r="B60" s="22" t="s">
        <v>162</v>
      </c>
      <c r="C60" s="42" t="s">
        <v>163</v>
      </c>
      <c r="D60" s="22" t="s">
        <v>164</v>
      </c>
      <c r="E60" s="44" t="s">
        <v>16</v>
      </c>
      <c r="F60" s="22" t="s">
        <v>17</v>
      </c>
      <c r="G60" s="6"/>
      <c r="H60" s="14">
        <v>250000</v>
      </c>
      <c r="I60" s="9"/>
      <c r="J60" s="10">
        <f t="shared" si="13"/>
        <v>0</v>
      </c>
      <c r="K60" s="11">
        <f t="shared" si="9"/>
        <v>0</v>
      </c>
      <c r="L60" s="14"/>
      <c r="M60" s="9"/>
      <c r="N60" s="10"/>
      <c r="O60" s="11">
        <f t="shared" si="14"/>
        <v>0</v>
      </c>
      <c r="P60" s="8"/>
      <c r="Q60" s="12"/>
      <c r="R60" s="8"/>
      <c r="S60" s="12"/>
      <c r="T60" s="8"/>
      <c r="U60" s="12"/>
      <c r="V60" s="8">
        <f t="shared" si="10"/>
        <v>250000</v>
      </c>
      <c r="W60" s="12">
        <f t="shared" si="11"/>
        <v>0</v>
      </c>
      <c r="X60" s="7"/>
    </row>
    <row r="61" spans="1:24" ht="72" hidden="1" x14ac:dyDescent="0.4">
      <c r="A61" s="46" t="s">
        <v>155</v>
      </c>
      <c r="B61" s="22" t="s">
        <v>165</v>
      </c>
      <c r="C61" s="42" t="s">
        <v>166</v>
      </c>
      <c r="D61" s="22" t="s">
        <v>164</v>
      </c>
      <c r="E61" s="44" t="s">
        <v>167</v>
      </c>
      <c r="F61" s="22" t="s">
        <v>17</v>
      </c>
      <c r="G61" s="6"/>
      <c r="H61" s="14">
        <v>120000</v>
      </c>
      <c r="I61" s="9"/>
      <c r="J61" s="10">
        <f t="shared" si="13"/>
        <v>0</v>
      </c>
      <c r="K61" s="11">
        <f t="shared" si="9"/>
        <v>0</v>
      </c>
      <c r="L61" s="14">
        <v>120000</v>
      </c>
      <c r="M61" s="9"/>
      <c r="N61" s="10"/>
      <c r="O61" s="11">
        <f t="shared" si="14"/>
        <v>0</v>
      </c>
      <c r="P61" s="14">
        <v>120000</v>
      </c>
      <c r="Q61" s="12"/>
      <c r="R61" s="14"/>
      <c r="S61" s="12"/>
      <c r="T61" s="14"/>
      <c r="U61" s="12"/>
      <c r="V61" s="14">
        <f t="shared" si="10"/>
        <v>360000</v>
      </c>
      <c r="W61" s="12">
        <f t="shared" si="11"/>
        <v>0</v>
      </c>
      <c r="X61" s="7"/>
    </row>
    <row r="62" spans="1:24" ht="126" hidden="1" customHeight="1" x14ac:dyDescent="0.3">
      <c r="A62" s="46" t="s">
        <v>168</v>
      </c>
      <c r="B62" s="22" t="s">
        <v>169</v>
      </c>
      <c r="C62" s="42" t="s">
        <v>170</v>
      </c>
      <c r="D62" s="22" t="s">
        <v>30</v>
      </c>
      <c r="E62" s="44" t="s">
        <v>167</v>
      </c>
      <c r="F62" s="22" t="s">
        <v>17</v>
      </c>
      <c r="G62" s="6"/>
      <c r="H62" s="8">
        <v>100000</v>
      </c>
      <c r="I62" s="9">
        <v>0</v>
      </c>
      <c r="J62" s="10">
        <f t="shared" si="13"/>
        <v>0</v>
      </c>
      <c r="K62" s="11">
        <f t="shared" si="9"/>
        <v>0</v>
      </c>
      <c r="L62" s="56">
        <v>100000</v>
      </c>
      <c r="M62" s="57">
        <v>0</v>
      </c>
      <c r="N62" s="58"/>
      <c r="O62" s="59">
        <f t="shared" si="14"/>
        <v>0</v>
      </c>
      <c r="P62" s="8">
        <v>0</v>
      </c>
      <c r="Q62" s="12">
        <v>0</v>
      </c>
      <c r="R62" s="8">
        <v>0</v>
      </c>
      <c r="S62" s="12">
        <v>0</v>
      </c>
      <c r="T62" s="8">
        <v>0</v>
      </c>
      <c r="U62" s="12">
        <v>0</v>
      </c>
      <c r="V62" s="8">
        <f t="shared" si="10"/>
        <v>200000</v>
      </c>
      <c r="W62" s="12">
        <f t="shared" si="11"/>
        <v>0</v>
      </c>
      <c r="X62" s="7"/>
    </row>
    <row r="63" spans="1:24" ht="72" x14ac:dyDescent="0.3">
      <c r="A63" s="46" t="s">
        <v>171</v>
      </c>
      <c r="B63" s="22" t="s">
        <v>172</v>
      </c>
      <c r="C63" s="42" t="s">
        <v>173</v>
      </c>
      <c r="D63" s="22" t="s">
        <v>15</v>
      </c>
      <c r="E63" s="44" t="s">
        <v>36</v>
      </c>
      <c r="F63" s="22" t="s">
        <v>229</v>
      </c>
      <c r="G63" s="6"/>
      <c r="H63" s="8">
        <v>100000</v>
      </c>
      <c r="I63" s="9">
        <v>100000</v>
      </c>
      <c r="J63" s="10">
        <f t="shared" si="13"/>
        <v>0</v>
      </c>
      <c r="K63" s="11">
        <f t="shared" si="9"/>
        <v>0</v>
      </c>
      <c r="L63" s="72">
        <v>100000</v>
      </c>
      <c r="M63" s="73">
        <v>100000</v>
      </c>
      <c r="N63" s="74">
        <f t="shared" ref="N63:N86" si="15">IF(F63="Low",M63,0)</f>
        <v>0</v>
      </c>
      <c r="O63" s="75">
        <f t="shared" si="14"/>
        <v>0</v>
      </c>
      <c r="P63" s="8">
        <v>0</v>
      </c>
      <c r="Q63" s="12">
        <v>0</v>
      </c>
      <c r="R63" s="8">
        <v>0</v>
      </c>
      <c r="S63" s="12">
        <v>0</v>
      </c>
      <c r="T63" s="8">
        <v>0</v>
      </c>
      <c r="U63" s="12">
        <v>0</v>
      </c>
      <c r="V63" s="8">
        <f t="shared" si="10"/>
        <v>200000</v>
      </c>
      <c r="W63" s="12">
        <f t="shared" si="11"/>
        <v>200000</v>
      </c>
      <c r="X63" s="54" t="s">
        <v>245</v>
      </c>
    </row>
    <row r="64" spans="1:24" ht="42" x14ac:dyDescent="0.3">
      <c r="A64" s="46" t="s">
        <v>171</v>
      </c>
      <c r="B64" s="22" t="s">
        <v>175</v>
      </c>
      <c r="C64" s="42" t="s">
        <v>176</v>
      </c>
      <c r="D64" s="22" t="s">
        <v>15</v>
      </c>
      <c r="E64" s="44" t="s">
        <v>24</v>
      </c>
      <c r="F64" s="22" t="s">
        <v>229</v>
      </c>
      <c r="G64" s="6"/>
      <c r="H64" s="8">
        <v>100000</v>
      </c>
      <c r="I64" s="9">
        <v>100000</v>
      </c>
      <c r="J64" s="10">
        <f t="shared" si="13"/>
        <v>0</v>
      </c>
      <c r="K64" s="11">
        <f t="shared" si="9"/>
        <v>0</v>
      </c>
      <c r="L64" s="8">
        <v>100000</v>
      </c>
      <c r="M64" s="9">
        <v>100000</v>
      </c>
      <c r="N64" s="10">
        <f t="shared" si="15"/>
        <v>0</v>
      </c>
      <c r="O64" s="11">
        <f t="shared" si="14"/>
        <v>0</v>
      </c>
      <c r="P64" s="8">
        <v>0</v>
      </c>
      <c r="Q64" s="12">
        <v>0</v>
      </c>
      <c r="R64" s="8">
        <v>0</v>
      </c>
      <c r="S64" s="12">
        <v>0</v>
      </c>
      <c r="T64" s="8">
        <v>0</v>
      </c>
      <c r="U64" s="12">
        <v>0</v>
      </c>
      <c r="V64" s="8">
        <f t="shared" si="10"/>
        <v>200000</v>
      </c>
      <c r="W64" s="12">
        <f t="shared" si="11"/>
        <v>200000</v>
      </c>
      <c r="X64" s="54" t="s">
        <v>246</v>
      </c>
    </row>
    <row r="65" spans="1:24" ht="63" x14ac:dyDescent="0.3">
      <c r="A65" s="46" t="s">
        <v>171</v>
      </c>
      <c r="B65" s="22" t="s">
        <v>177</v>
      </c>
      <c r="C65" s="42" t="s">
        <v>178</v>
      </c>
      <c r="D65" s="22" t="s">
        <v>30</v>
      </c>
      <c r="E65" s="44" t="s">
        <v>16</v>
      </c>
      <c r="F65" s="22" t="s">
        <v>229</v>
      </c>
      <c r="G65" s="6"/>
      <c r="H65" s="8">
        <v>400000</v>
      </c>
      <c r="I65" s="9">
        <v>400000</v>
      </c>
      <c r="J65" s="10">
        <f t="shared" si="13"/>
        <v>0</v>
      </c>
      <c r="K65" s="11">
        <f t="shared" si="9"/>
        <v>0</v>
      </c>
      <c r="L65" s="8">
        <v>100000</v>
      </c>
      <c r="M65" s="9">
        <v>100000</v>
      </c>
      <c r="N65" s="10">
        <f t="shared" si="15"/>
        <v>0</v>
      </c>
      <c r="O65" s="11">
        <f t="shared" si="14"/>
        <v>0</v>
      </c>
      <c r="P65" s="8">
        <v>0</v>
      </c>
      <c r="Q65" s="12">
        <v>0</v>
      </c>
      <c r="R65" s="8">
        <v>0</v>
      </c>
      <c r="S65" s="12">
        <v>0</v>
      </c>
      <c r="T65" s="8">
        <v>0</v>
      </c>
      <c r="U65" s="12">
        <v>0</v>
      </c>
      <c r="V65" s="8">
        <f t="shared" si="10"/>
        <v>500000</v>
      </c>
      <c r="W65" s="12">
        <f t="shared" si="11"/>
        <v>500000</v>
      </c>
      <c r="X65" s="54" t="s">
        <v>236</v>
      </c>
    </row>
    <row r="66" spans="1:24" ht="63" x14ac:dyDescent="0.3">
      <c r="A66" s="46" t="s">
        <v>171</v>
      </c>
      <c r="B66" s="22" t="s">
        <v>179</v>
      </c>
      <c r="C66" s="42" t="s">
        <v>180</v>
      </c>
      <c r="D66" s="22" t="s">
        <v>15</v>
      </c>
      <c r="E66" s="44" t="s">
        <v>16</v>
      </c>
      <c r="F66" s="22" t="s">
        <v>229</v>
      </c>
      <c r="G66" s="6"/>
      <c r="H66" s="8">
        <v>150000</v>
      </c>
      <c r="I66" s="9">
        <v>150000</v>
      </c>
      <c r="J66" s="10">
        <f t="shared" si="13"/>
        <v>0</v>
      </c>
      <c r="K66" s="11">
        <f t="shared" si="9"/>
        <v>0</v>
      </c>
      <c r="L66" s="8">
        <v>0</v>
      </c>
      <c r="M66" s="9">
        <v>0</v>
      </c>
      <c r="N66" s="10">
        <f t="shared" si="15"/>
        <v>0</v>
      </c>
      <c r="O66" s="11">
        <f t="shared" si="14"/>
        <v>0</v>
      </c>
      <c r="P66" s="8">
        <v>0</v>
      </c>
      <c r="Q66" s="12">
        <v>0</v>
      </c>
      <c r="R66" s="8">
        <v>0</v>
      </c>
      <c r="S66" s="12">
        <v>0</v>
      </c>
      <c r="T66" s="8">
        <v>0</v>
      </c>
      <c r="U66" s="12">
        <v>0</v>
      </c>
      <c r="V66" s="8">
        <f t="shared" si="10"/>
        <v>150000</v>
      </c>
      <c r="W66" s="12">
        <f t="shared" si="11"/>
        <v>150000</v>
      </c>
      <c r="X66" s="54" t="s">
        <v>236</v>
      </c>
    </row>
    <row r="67" spans="1:24" ht="63" x14ac:dyDescent="0.3">
      <c r="A67" s="46" t="s">
        <v>171</v>
      </c>
      <c r="B67" s="22" t="s">
        <v>181</v>
      </c>
      <c r="C67" s="42" t="s">
        <v>182</v>
      </c>
      <c r="D67" s="22" t="s">
        <v>30</v>
      </c>
      <c r="E67" s="44" t="s">
        <v>62</v>
      </c>
      <c r="F67" s="22" t="s">
        <v>229</v>
      </c>
      <c r="G67" s="6"/>
      <c r="H67" s="8">
        <v>100000</v>
      </c>
      <c r="I67" s="9">
        <v>100000</v>
      </c>
      <c r="J67" s="10">
        <f t="shared" si="13"/>
        <v>0</v>
      </c>
      <c r="K67" s="11">
        <f t="shared" si="9"/>
        <v>0</v>
      </c>
      <c r="L67" s="8">
        <v>100000</v>
      </c>
      <c r="M67" s="9">
        <v>100000</v>
      </c>
      <c r="N67" s="10">
        <f t="shared" si="15"/>
        <v>0</v>
      </c>
      <c r="O67" s="11">
        <f t="shared" si="14"/>
        <v>0</v>
      </c>
      <c r="P67" s="8">
        <v>0</v>
      </c>
      <c r="Q67" s="12">
        <v>0</v>
      </c>
      <c r="R67" s="8">
        <v>0</v>
      </c>
      <c r="S67" s="12">
        <v>0</v>
      </c>
      <c r="T67" s="8">
        <v>0</v>
      </c>
      <c r="U67" s="12">
        <v>0</v>
      </c>
      <c r="V67" s="8">
        <f t="shared" si="10"/>
        <v>200000</v>
      </c>
      <c r="W67" s="12">
        <f t="shared" si="11"/>
        <v>200000</v>
      </c>
      <c r="X67" s="54" t="s">
        <v>236</v>
      </c>
    </row>
    <row r="68" spans="1:24" ht="42" x14ac:dyDescent="0.3">
      <c r="A68" s="46" t="s">
        <v>171</v>
      </c>
      <c r="B68" s="22" t="s">
        <v>183</v>
      </c>
      <c r="C68" s="42" t="s">
        <v>184</v>
      </c>
      <c r="D68" s="22" t="s">
        <v>15</v>
      </c>
      <c r="E68" s="44" t="s">
        <v>36</v>
      </c>
      <c r="F68" s="22" t="s">
        <v>229</v>
      </c>
      <c r="G68" s="6"/>
      <c r="H68" s="8">
        <v>250000</v>
      </c>
      <c r="I68" s="9">
        <v>250000</v>
      </c>
      <c r="J68" s="10">
        <f t="shared" si="13"/>
        <v>0</v>
      </c>
      <c r="K68" s="11">
        <f t="shared" si="9"/>
        <v>0</v>
      </c>
      <c r="L68" s="8">
        <v>250000</v>
      </c>
      <c r="M68" s="9">
        <v>250000</v>
      </c>
      <c r="N68" s="10">
        <f t="shared" si="15"/>
        <v>0</v>
      </c>
      <c r="O68" s="11">
        <f t="shared" si="14"/>
        <v>0</v>
      </c>
      <c r="P68" s="8">
        <v>0</v>
      </c>
      <c r="Q68" s="12">
        <v>0</v>
      </c>
      <c r="R68" s="8">
        <v>0</v>
      </c>
      <c r="S68" s="12">
        <v>0</v>
      </c>
      <c r="T68" s="8">
        <v>0</v>
      </c>
      <c r="U68" s="12">
        <v>0</v>
      </c>
      <c r="V68" s="8">
        <f t="shared" si="10"/>
        <v>500000</v>
      </c>
      <c r="W68" s="12">
        <f t="shared" si="11"/>
        <v>500000</v>
      </c>
      <c r="X68" s="54" t="s">
        <v>236</v>
      </c>
    </row>
    <row r="69" spans="1:24" ht="63" x14ac:dyDescent="0.3">
      <c r="A69" s="46" t="s">
        <v>171</v>
      </c>
      <c r="B69" s="22" t="s">
        <v>185</v>
      </c>
      <c r="C69" s="42" t="s">
        <v>186</v>
      </c>
      <c r="D69" s="22" t="s">
        <v>30</v>
      </c>
      <c r="E69" s="44" t="s">
        <v>71</v>
      </c>
      <c r="F69" s="22" t="s">
        <v>229</v>
      </c>
      <c r="G69" s="6"/>
      <c r="H69" s="8">
        <v>180000</v>
      </c>
      <c r="I69" s="9">
        <v>180000</v>
      </c>
      <c r="J69" s="10">
        <f t="shared" si="13"/>
        <v>0</v>
      </c>
      <c r="K69" s="11">
        <f t="shared" ref="K69:K87" si="16">IF(OR(F69="Low",F69="High"),I69,0)</f>
        <v>0</v>
      </c>
      <c r="L69" s="8">
        <v>180000</v>
      </c>
      <c r="M69" s="9">
        <v>180000</v>
      </c>
      <c r="N69" s="10">
        <f t="shared" si="15"/>
        <v>0</v>
      </c>
      <c r="O69" s="11">
        <f t="shared" si="14"/>
        <v>0</v>
      </c>
      <c r="P69" s="8">
        <v>180000</v>
      </c>
      <c r="Q69" s="12">
        <v>180000</v>
      </c>
      <c r="R69" s="8">
        <v>0</v>
      </c>
      <c r="S69" s="12">
        <v>0</v>
      </c>
      <c r="T69" s="8">
        <v>0</v>
      </c>
      <c r="U69" s="12">
        <v>0</v>
      </c>
      <c r="V69" s="8">
        <f t="shared" ref="V69:V87" si="17">SUM(H69,L69,P69,R69,T69)</f>
        <v>540000</v>
      </c>
      <c r="W69" s="12">
        <f t="shared" ref="W69:W87" si="18">SUM(I69,M69,Q69,S69,U69)</f>
        <v>540000</v>
      </c>
      <c r="X69" s="54" t="s">
        <v>236</v>
      </c>
    </row>
    <row r="70" spans="1:24" ht="63" x14ac:dyDescent="0.3">
      <c r="A70" s="46" t="s">
        <v>171</v>
      </c>
      <c r="B70" s="22" t="s">
        <v>187</v>
      </c>
      <c r="C70" s="42" t="s">
        <v>188</v>
      </c>
      <c r="D70" s="22" t="s">
        <v>30</v>
      </c>
      <c r="E70" s="44" t="s">
        <v>71</v>
      </c>
      <c r="F70" s="22" t="s">
        <v>229</v>
      </c>
      <c r="G70" s="6"/>
      <c r="H70" s="8">
        <v>300000</v>
      </c>
      <c r="I70" s="9">
        <v>300000</v>
      </c>
      <c r="J70" s="10">
        <f t="shared" si="13"/>
        <v>0</v>
      </c>
      <c r="K70" s="11">
        <f t="shared" si="16"/>
        <v>0</v>
      </c>
      <c r="L70" s="8">
        <v>100000</v>
      </c>
      <c r="M70" s="9">
        <v>100000</v>
      </c>
      <c r="N70" s="10">
        <f t="shared" si="15"/>
        <v>0</v>
      </c>
      <c r="O70" s="11">
        <f t="shared" si="14"/>
        <v>0</v>
      </c>
      <c r="P70" s="8">
        <v>0</v>
      </c>
      <c r="Q70" s="12">
        <v>0</v>
      </c>
      <c r="R70" s="8">
        <v>0</v>
      </c>
      <c r="S70" s="12">
        <v>0</v>
      </c>
      <c r="T70" s="8">
        <v>0</v>
      </c>
      <c r="U70" s="12">
        <v>0</v>
      </c>
      <c r="V70" s="8">
        <f t="shared" si="17"/>
        <v>400000</v>
      </c>
      <c r="W70" s="12">
        <f t="shared" si="18"/>
        <v>400000</v>
      </c>
      <c r="X70" s="54" t="s">
        <v>236</v>
      </c>
    </row>
    <row r="71" spans="1:24" ht="63" x14ac:dyDescent="0.3">
      <c r="A71" s="46" t="s">
        <v>171</v>
      </c>
      <c r="B71" s="22" t="s">
        <v>189</v>
      </c>
      <c r="C71" s="42" t="s">
        <v>190</v>
      </c>
      <c r="D71" s="22" t="s">
        <v>30</v>
      </c>
      <c r="E71" s="44" t="s">
        <v>36</v>
      </c>
      <c r="F71" s="22" t="s">
        <v>229</v>
      </c>
      <c r="G71" s="6"/>
      <c r="H71" s="8">
        <v>150000</v>
      </c>
      <c r="I71" s="9">
        <v>150000</v>
      </c>
      <c r="J71" s="10">
        <f t="shared" si="13"/>
        <v>0</v>
      </c>
      <c r="K71" s="11">
        <f t="shared" si="16"/>
        <v>0</v>
      </c>
      <c r="L71" s="8">
        <v>100000</v>
      </c>
      <c r="M71" s="9">
        <v>100000</v>
      </c>
      <c r="N71" s="10">
        <f t="shared" si="15"/>
        <v>0</v>
      </c>
      <c r="O71" s="11">
        <f t="shared" si="14"/>
        <v>0</v>
      </c>
      <c r="P71" s="8">
        <v>0</v>
      </c>
      <c r="Q71" s="12">
        <v>0</v>
      </c>
      <c r="R71" s="8">
        <v>0</v>
      </c>
      <c r="S71" s="12">
        <v>0</v>
      </c>
      <c r="T71" s="8">
        <v>0</v>
      </c>
      <c r="U71" s="12">
        <v>0</v>
      </c>
      <c r="V71" s="8">
        <f t="shared" si="17"/>
        <v>250000</v>
      </c>
      <c r="W71" s="12">
        <f t="shared" si="18"/>
        <v>250000</v>
      </c>
      <c r="X71" s="54" t="s">
        <v>236</v>
      </c>
    </row>
    <row r="72" spans="1:24" ht="63" x14ac:dyDescent="0.3">
      <c r="A72" s="46" t="s">
        <v>171</v>
      </c>
      <c r="B72" s="22" t="s">
        <v>191</v>
      </c>
      <c r="C72" s="42" t="s">
        <v>192</v>
      </c>
      <c r="D72" s="22" t="s">
        <v>30</v>
      </c>
      <c r="E72" s="44" t="s">
        <v>71</v>
      </c>
      <c r="F72" s="22" t="s">
        <v>229</v>
      </c>
      <c r="G72" s="6"/>
      <c r="H72" s="8">
        <v>200000</v>
      </c>
      <c r="I72" s="9">
        <v>200000</v>
      </c>
      <c r="J72" s="10">
        <f t="shared" si="13"/>
        <v>0</v>
      </c>
      <c r="K72" s="11">
        <f t="shared" si="16"/>
        <v>0</v>
      </c>
      <c r="L72" s="8">
        <v>100000</v>
      </c>
      <c r="M72" s="9">
        <v>100000</v>
      </c>
      <c r="N72" s="10">
        <f t="shared" si="15"/>
        <v>0</v>
      </c>
      <c r="O72" s="11">
        <f t="shared" si="14"/>
        <v>0</v>
      </c>
      <c r="P72" s="8">
        <v>0</v>
      </c>
      <c r="Q72" s="12">
        <v>0</v>
      </c>
      <c r="R72" s="8">
        <v>0</v>
      </c>
      <c r="S72" s="12">
        <v>0</v>
      </c>
      <c r="T72" s="8">
        <v>0</v>
      </c>
      <c r="U72" s="12">
        <v>0</v>
      </c>
      <c r="V72" s="8">
        <f t="shared" si="17"/>
        <v>300000</v>
      </c>
      <c r="W72" s="12">
        <f t="shared" si="18"/>
        <v>300000</v>
      </c>
      <c r="X72" s="54" t="s">
        <v>236</v>
      </c>
    </row>
    <row r="73" spans="1:24" ht="63" x14ac:dyDescent="0.3">
      <c r="A73" s="46" t="s">
        <v>171</v>
      </c>
      <c r="B73" s="22" t="s">
        <v>193</v>
      </c>
      <c r="C73" s="42" t="s">
        <v>194</v>
      </c>
      <c r="D73" s="22" t="s">
        <v>15</v>
      </c>
      <c r="E73" s="44" t="s">
        <v>16</v>
      </c>
      <c r="F73" s="22" t="s">
        <v>229</v>
      </c>
      <c r="G73" s="6"/>
      <c r="H73" s="8">
        <v>250000</v>
      </c>
      <c r="I73" s="9">
        <v>250000</v>
      </c>
      <c r="J73" s="10">
        <f t="shared" si="13"/>
        <v>0</v>
      </c>
      <c r="K73" s="11">
        <f t="shared" si="16"/>
        <v>0</v>
      </c>
      <c r="L73" s="8">
        <v>250000</v>
      </c>
      <c r="M73" s="9">
        <v>250000</v>
      </c>
      <c r="N73" s="10">
        <f t="shared" si="15"/>
        <v>0</v>
      </c>
      <c r="O73" s="11">
        <f t="shared" si="14"/>
        <v>0</v>
      </c>
      <c r="P73" s="8">
        <v>250000</v>
      </c>
      <c r="Q73" s="12">
        <v>250000</v>
      </c>
      <c r="R73" s="8">
        <v>0</v>
      </c>
      <c r="S73" s="12">
        <v>0</v>
      </c>
      <c r="T73" s="8">
        <v>0</v>
      </c>
      <c r="U73" s="12">
        <v>0</v>
      </c>
      <c r="V73" s="8">
        <f t="shared" si="17"/>
        <v>750000</v>
      </c>
      <c r="W73" s="12">
        <f t="shared" si="18"/>
        <v>750000</v>
      </c>
      <c r="X73" s="54" t="s">
        <v>236</v>
      </c>
    </row>
    <row r="74" spans="1:24" ht="63" x14ac:dyDescent="0.3">
      <c r="A74" s="46" t="s">
        <v>171</v>
      </c>
      <c r="B74" s="22" t="s">
        <v>195</v>
      </c>
      <c r="C74" s="42" t="s">
        <v>196</v>
      </c>
      <c r="D74" s="22" t="s">
        <v>30</v>
      </c>
      <c r="E74" s="44" t="s">
        <v>71</v>
      </c>
      <c r="F74" s="22" t="s">
        <v>31</v>
      </c>
      <c r="G74" s="23">
        <v>1554582</v>
      </c>
      <c r="H74" s="8">
        <f>1554582+313520</f>
        <v>1868102</v>
      </c>
      <c r="I74" s="9">
        <f>1554582+313520</f>
        <v>1868102</v>
      </c>
      <c r="J74" s="10">
        <f t="shared" si="13"/>
        <v>1868102</v>
      </c>
      <c r="K74" s="11">
        <f t="shared" si="16"/>
        <v>1868102</v>
      </c>
      <c r="L74" s="8">
        <f>1554582+313520</f>
        <v>1868102</v>
      </c>
      <c r="M74" s="9">
        <f>1554582+313520</f>
        <v>1868102</v>
      </c>
      <c r="N74" s="10">
        <f t="shared" si="15"/>
        <v>1868102</v>
      </c>
      <c r="O74" s="11">
        <f t="shared" si="14"/>
        <v>1868102</v>
      </c>
      <c r="P74" s="8">
        <v>0</v>
      </c>
      <c r="Q74" s="12">
        <v>0</v>
      </c>
      <c r="R74" s="8">
        <v>0</v>
      </c>
      <c r="S74" s="12">
        <v>0</v>
      </c>
      <c r="T74" s="8">
        <v>0</v>
      </c>
      <c r="U74" s="12">
        <v>0</v>
      </c>
      <c r="V74" s="8">
        <f t="shared" si="17"/>
        <v>3736204</v>
      </c>
      <c r="W74" s="12">
        <f t="shared" si="18"/>
        <v>3736204</v>
      </c>
      <c r="X74" s="54" t="s">
        <v>254</v>
      </c>
    </row>
    <row r="75" spans="1:24" ht="71.099999999999994" customHeight="1" x14ac:dyDescent="0.3">
      <c r="A75" s="46" t="s">
        <v>171</v>
      </c>
      <c r="B75" s="22" t="s">
        <v>197</v>
      </c>
      <c r="C75" s="42" t="s">
        <v>198</v>
      </c>
      <c r="D75" s="22" t="s">
        <v>30</v>
      </c>
      <c r="E75" s="44" t="s">
        <v>265</v>
      </c>
      <c r="F75" s="22" t="s">
        <v>229</v>
      </c>
      <c r="G75" s="6"/>
      <c r="H75" s="8">
        <v>100000</v>
      </c>
      <c r="I75" s="9">
        <v>100000</v>
      </c>
      <c r="J75" s="10">
        <f t="shared" si="13"/>
        <v>0</v>
      </c>
      <c r="K75" s="11">
        <f t="shared" si="16"/>
        <v>0</v>
      </c>
      <c r="L75" s="8">
        <v>100000</v>
      </c>
      <c r="M75" s="9">
        <v>100000</v>
      </c>
      <c r="N75" s="10">
        <f t="shared" si="15"/>
        <v>0</v>
      </c>
      <c r="O75" s="11">
        <f t="shared" si="14"/>
        <v>0</v>
      </c>
      <c r="P75" s="8">
        <v>0</v>
      </c>
      <c r="Q75" s="12">
        <v>0</v>
      </c>
      <c r="R75" s="8">
        <v>0</v>
      </c>
      <c r="S75" s="12">
        <v>0</v>
      </c>
      <c r="T75" s="8">
        <v>0</v>
      </c>
      <c r="U75" s="12">
        <v>0</v>
      </c>
      <c r="V75" s="8">
        <f t="shared" si="17"/>
        <v>200000</v>
      </c>
      <c r="W75" s="12">
        <f t="shared" si="18"/>
        <v>200000</v>
      </c>
      <c r="X75" s="54" t="s">
        <v>236</v>
      </c>
    </row>
    <row r="76" spans="1:24" ht="63" x14ac:dyDescent="0.3">
      <c r="A76" s="46" t="s">
        <v>171</v>
      </c>
      <c r="B76" s="22" t="s">
        <v>199</v>
      </c>
      <c r="C76" s="42" t="s">
        <v>200</v>
      </c>
      <c r="D76" s="22" t="s">
        <v>30</v>
      </c>
      <c r="E76" s="44" t="s">
        <v>71</v>
      </c>
      <c r="F76" s="22" t="s">
        <v>31</v>
      </c>
      <c r="G76" s="23"/>
      <c r="H76" s="8">
        <v>500000</v>
      </c>
      <c r="I76" s="9">
        <v>500000</v>
      </c>
      <c r="J76" s="10">
        <f t="shared" si="13"/>
        <v>500000</v>
      </c>
      <c r="K76" s="11">
        <f t="shared" si="16"/>
        <v>500000</v>
      </c>
      <c r="L76" s="8">
        <v>500000</v>
      </c>
      <c r="M76" s="9">
        <v>500000</v>
      </c>
      <c r="N76" s="10">
        <f t="shared" si="15"/>
        <v>500000</v>
      </c>
      <c r="O76" s="11">
        <f t="shared" si="14"/>
        <v>500000</v>
      </c>
      <c r="P76" s="8">
        <v>0</v>
      </c>
      <c r="Q76" s="12">
        <v>0</v>
      </c>
      <c r="R76" s="8">
        <v>0</v>
      </c>
      <c r="S76" s="12">
        <v>0</v>
      </c>
      <c r="T76" s="8">
        <v>0</v>
      </c>
      <c r="U76" s="12">
        <v>0</v>
      </c>
      <c r="V76" s="8">
        <f t="shared" si="17"/>
        <v>1000000</v>
      </c>
      <c r="W76" s="12">
        <f t="shared" si="18"/>
        <v>1000000</v>
      </c>
      <c r="X76" s="54" t="s">
        <v>254</v>
      </c>
    </row>
    <row r="77" spans="1:24" ht="39" customHeight="1" x14ac:dyDescent="0.3">
      <c r="A77" s="46" t="s">
        <v>171</v>
      </c>
      <c r="B77" s="22" t="s">
        <v>201</v>
      </c>
      <c r="C77" s="42" t="s">
        <v>202</v>
      </c>
      <c r="D77" s="22" t="s">
        <v>15</v>
      </c>
      <c r="E77" s="44" t="s">
        <v>24</v>
      </c>
      <c r="F77" s="22" t="s">
        <v>229</v>
      </c>
      <c r="G77" s="6"/>
      <c r="H77" s="8">
        <v>250000</v>
      </c>
      <c r="I77" s="9">
        <v>250000</v>
      </c>
      <c r="J77" s="10">
        <f t="shared" si="13"/>
        <v>0</v>
      </c>
      <c r="K77" s="11">
        <f t="shared" si="16"/>
        <v>0</v>
      </c>
      <c r="L77" s="8">
        <v>250000</v>
      </c>
      <c r="M77" s="9">
        <v>250000</v>
      </c>
      <c r="N77" s="10">
        <f t="shared" si="15"/>
        <v>0</v>
      </c>
      <c r="O77" s="11">
        <f t="shared" si="14"/>
        <v>0</v>
      </c>
      <c r="P77" s="8">
        <v>0</v>
      </c>
      <c r="Q77" s="12">
        <v>0</v>
      </c>
      <c r="R77" s="8">
        <v>0</v>
      </c>
      <c r="S77" s="12">
        <v>0</v>
      </c>
      <c r="T77" s="8">
        <v>0</v>
      </c>
      <c r="U77" s="12">
        <v>0</v>
      </c>
      <c r="V77" s="8">
        <f t="shared" si="17"/>
        <v>500000</v>
      </c>
      <c r="W77" s="12">
        <f t="shared" si="18"/>
        <v>500000</v>
      </c>
      <c r="X77" s="54" t="s">
        <v>174</v>
      </c>
    </row>
    <row r="78" spans="1:24" ht="63" x14ac:dyDescent="0.3">
      <c r="A78" s="46" t="s">
        <v>171</v>
      </c>
      <c r="B78" s="22" t="s">
        <v>203</v>
      </c>
      <c r="C78" s="42" t="s">
        <v>204</v>
      </c>
      <c r="D78" s="22" t="s">
        <v>35</v>
      </c>
      <c r="E78" s="44" t="s">
        <v>43</v>
      </c>
      <c r="F78" s="22" t="s">
        <v>229</v>
      </c>
      <c r="G78" s="6"/>
      <c r="H78" s="8">
        <v>100000</v>
      </c>
      <c r="I78" s="9">
        <v>100000</v>
      </c>
      <c r="J78" s="10">
        <f t="shared" si="13"/>
        <v>0</v>
      </c>
      <c r="K78" s="11">
        <f t="shared" si="16"/>
        <v>0</v>
      </c>
      <c r="L78" s="8">
        <v>100000</v>
      </c>
      <c r="M78" s="9">
        <v>100000</v>
      </c>
      <c r="N78" s="10">
        <f t="shared" si="15"/>
        <v>0</v>
      </c>
      <c r="O78" s="11">
        <f t="shared" si="14"/>
        <v>0</v>
      </c>
      <c r="P78" s="8">
        <v>0</v>
      </c>
      <c r="Q78" s="12">
        <v>0</v>
      </c>
      <c r="R78" s="8">
        <v>0</v>
      </c>
      <c r="S78" s="12">
        <v>0</v>
      </c>
      <c r="T78" s="8">
        <v>0</v>
      </c>
      <c r="U78" s="12">
        <v>0</v>
      </c>
      <c r="V78" s="8">
        <f t="shared" si="17"/>
        <v>200000</v>
      </c>
      <c r="W78" s="12">
        <f t="shared" si="18"/>
        <v>200000</v>
      </c>
      <c r="X78" s="54" t="s">
        <v>174</v>
      </c>
    </row>
    <row r="79" spans="1:24" ht="63" x14ac:dyDescent="0.3">
      <c r="A79" s="46" t="s">
        <v>171</v>
      </c>
      <c r="B79" s="22" t="s">
        <v>205</v>
      </c>
      <c r="C79" s="42" t="s">
        <v>206</v>
      </c>
      <c r="D79" s="22" t="s">
        <v>35</v>
      </c>
      <c r="E79" s="44" t="s">
        <v>71</v>
      </c>
      <c r="F79" s="22" t="s">
        <v>229</v>
      </c>
      <c r="G79" s="6"/>
      <c r="H79" s="8">
        <v>150000</v>
      </c>
      <c r="I79" s="9">
        <v>150000</v>
      </c>
      <c r="J79" s="10">
        <f t="shared" si="13"/>
        <v>0</v>
      </c>
      <c r="K79" s="11">
        <f t="shared" si="16"/>
        <v>0</v>
      </c>
      <c r="L79" s="8">
        <v>150000</v>
      </c>
      <c r="M79" s="9">
        <v>150000</v>
      </c>
      <c r="N79" s="10">
        <f t="shared" si="15"/>
        <v>0</v>
      </c>
      <c r="O79" s="11">
        <f t="shared" si="14"/>
        <v>0</v>
      </c>
      <c r="P79" s="8">
        <v>0</v>
      </c>
      <c r="Q79" s="12">
        <v>0</v>
      </c>
      <c r="R79" s="8">
        <v>0</v>
      </c>
      <c r="S79" s="12">
        <v>0</v>
      </c>
      <c r="T79" s="8">
        <v>0</v>
      </c>
      <c r="U79" s="12">
        <v>0</v>
      </c>
      <c r="V79" s="8">
        <f t="shared" si="17"/>
        <v>300000</v>
      </c>
      <c r="W79" s="12">
        <f t="shared" si="18"/>
        <v>300000</v>
      </c>
      <c r="X79" s="54" t="s">
        <v>174</v>
      </c>
    </row>
    <row r="80" spans="1:24" ht="63" x14ac:dyDescent="0.3">
      <c r="A80" s="46" t="s">
        <v>171</v>
      </c>
      <c r="B80" s="22" t="s">
        <v>207</v>
      </c>
      <c r="C80" s="42" t="s">
        <v>208</v>
      </c>
      <c r="D80" s="22" t="s">
        <v>30</v>
      </c>
      <c r="E80" s="44" t="s">
        <v>36</v>
      </c>
      <c r="F80" s="22" t="s">
        <v>229</v>
      </c>
      <c r="G80" s="6"/>
      <c r="H80" s="8">
        <v>100000</v>
      </c>
      <c r="I80" s="9">
        <v>100000</v>
      </c>
      <c r="J80" s="10">
        <f t="shared" si="13"/>
        <v>0</v>
      </c>
      <c r="K80" s="11">
        <f t="shared" si="16"/>
        <v>0</v>
      </c>
      <c r="L80" s="8">
        <v>100000</v>
      </c>
      <c r="M80" s="9">
        <v>100000</v>
      </c>
      <c r="N80" s="10">
        <f t="shared" si="15"/>
        <v>0</v>
      </c>
      <c r="O80" s="11">
        <f t="shared" si="14"/>
        <v>0</v>
      </c>
      <c r="P80" s="8">
        <v>0</v>
      </c>
      <c r="Q80" s="12">
        <v>0</v>
      </c>
      <c r="R80" s="8">
        <v>0</v>
      </c>
      <c r="S80" s="12">
        <v>0</v>
      </c>
      <c r="T80" s="8">
        <v>0</v>
      </c>
      <c r="U80" s="12">
        <v>0</v>
      </c>
      <c r="V80" s="8">
        <f t="shared" si="17"/>
        <v>200000</v>
      </c>
      <c r="W80" s="12">
        <f t="shared" si="18"/>
        <v>200000</v>
      </c>
      <c r="X80" s="54" t="s">
        <v>174</v>
      </c>
    </row>
    <row r="81" spans="1:25" ht="63" x14ac:dyDescent="0.3">
      <c r="A81" s="46" t="s">
        <v>209</v>
      </c>
      <c r="B81" s="22" t="s">
        <v>210</v>
      </c>
      <c r="C81" s="42" t="s">
        <v>211</v>
      </c>
      <c r="D81" s="22" t="s">
        <v>30</v>
      </c>
      <c r="E81" s="44" t="s">
        <v>24</v>
      </c>
      <c r="F81" s="22" t="s">
        <v>31</v>
      </c>
      <c r="G81" s="23">
        <v>1014000</v>
      </c>
      <c r="H81" s="8">
        <v>1400000</v>
      </c>
      <c r="I81" s="9">
        <v>1371856</v>
      </c>
      <c r="J81" s="10">
        <f t="shared" si="13"/>
        <v>1371856</v>
      </c>
      <c r="K81" s="11">
        <f t="shared" si="16"/>
        <v>1371856</v>
      </c>
      <c r="L81" s="8">
        <v>1300000</v>
      </c>
      <c r="M81" s="9">
        <v>1257856</v>
      </c>
      <c r="N81" s="10">
        <f t="shared" si="15"/>
        <v>1257856</v>
      </c>
      <c r="O81" s="11">
        <f t="shared" si="14"/>
        <v>1257856</v>
      </c>
      <c r="P81" s="8">
        <v>0</v>
      </c>
      <c r="Q81" s="12">
        <v>0</v>
      </c>
      <c r="R81" s="8">
        <v>0</v>
      </c>
      <c r="S81" s="12">
        <v>0</v>
      </c>
      <c r="T81" s="8">
        <v>0</v>
      </c>
      <c r="U81" s="12">
        <v>0</v>
      </c>
      <c r="V81" s="8">
        <f t="shared" si="17"/>
        <v>2700000</v>
      </c>
      <c r="W81" s="12">
        <f t="shared" si="18"/>
        <v>2629712</v>
      </c>
      <c r="X81" s="54" t="s">
        <v>234</v>
      </c>
    </row>
    <row r="82" spans="1:25" ht="63" x14ac:dyDescent="0.3">
      <c r="A82" s="46" t="s">
        <v>209</v>
      </c>
      <c r="B82" s="22" t="s">
        <v>212</v>
      </c>
      <c r="C82" s="42" t="s">
        <v>213</v>
      </c>
      <c r="D82" s="22" t="s">
        <v>15</v>
      </c>
      <c r="E82" s="44" t="s">
        <v>16</v>
      </c>
      <c r="F82" s="22" t="s">
        <v>31</v>
      </c>
      <c r="G82" s="23">
        <v>800000</v>
      </c>
      <c r="H82" s="8">
        <v>675000</v>
      </c>
      <c r="I82" s="9">
        <v>675000</v>
      </c>
      <c r="J82" s="10">
        <f t="shared" si="13"/>
        <v>675000</v>
      </c>
      <c r="K82" s="11">
        <f t="shared" si="16"/>
        <v>675000</v>
      </c>
      <c r="L82" s="8">
        <v>380000</v>
      </c>
      <c r="M82" s="9">
        <v>380000</v>
      </c>
      <c r="N82" s="10">
        <f t="shared" si="15"/>
        <v>380000</v>
      </c>
      <c r="O82" s="11">
        <f t="shared" si="14"/>
        <v>380000</v>
      </c>
      <c r="P82" s="8">
        <v>380000</v>
      </c>
      <c r="Q82" s="12">
        <v>380000</v>
      </c>
      <c r="R82" s="8">
        <v>380000</v>
      </c>
      <c r="S82" s="12">
        <v>380000</v>
      </c>
      <c r="T82" s="8">
        <v>380000</v>
      </c>
      <c r="U82" s="12">
        <v>380000</v>
      </c>
      <c r="V82" s="8">
        <f t="shared" si="17"/>
        <v>2195000</v>
      </c>
      <c r="W82" s="12">
        <f t="shared" si="18"/>
        <v>2195000</v>
      </c>
      <c r="X82" s="54" t="s">
        <v>234</v>
      </c>
    </row>
    <row r="83" spans="1:25" ht="72" x14ac:dyDescent="0.3">
      <c r="A83" s="46" t="s">
        <v>209</v>
      </c>
      <c r="B83" s="22" t="s">
        <v>214</v>
      </c>
      <c r="C83" s="42" t="s">
        <v>215</v>
      </c>
      <c r="D83" s="22" t="s">
        <v>30</v>
      </c>
      <c r="E83" s="44" t="s">
        <v>62</v>
      </c>
      <c r="F83" s="22" t="s">
        <v>31</v>
      </c>
      <c r="G83" s="23">
        <v>1090400</v>
      </c>
      <c r="H83" s="8">
        <v>1369500</v>
      </c>
      <c r="I83" s="9">
        <v>1369500</v>
      </c>
      <c r="J83" s="10">
        <f>I83</f>
        <v>1369500</v>
      </c>
      <c r="K83" s="11">
        <f t="shared" si="16"/>
        <v>1369500</v>
      </c>
      <c r="L83" s="8">
        <v>1324988</v>
      </c>
      <c r="M83" s="9">
        <v>1324988</v>
      </c>
      <c r="N83" s="10">
        <f t="shared" si="15"/>
        <v>1324988</v>
      </c>
      <c r="O83" s="11">
        <f t="shared" si="14"/>
        <v>1324988</v>
      </c>
      <c r="P83" s="8">
        <v>1300000</v>
      </c>
      <c r="Q83" s="12">
        <v>1300000</v>
      </c>
      <c r="R83" s="8">
        <v>1300000</v>
      </c>
      <c r="S83" s="12">
        <v>1300000</v>
      </c>
      <c r="T83" s="8">
        <v>1300000</v>
      </c>
      <c r="U83" s="12">
        <v>1300000</v>
      </c>
      <c r="V83" s="8">
        <f t="shared" si="17"/>
        <v>6594488</v>
      </c>
      <c r="W83" s="12">
        <f t="shared" si="18"/>
        <v>6594488</v>
      </c>
      <c r="X83" s="54" t="s">
        <v>234</v>
      </c>
    </row>
    <row r="84" spans="1:25" ht="42" x14ac:dyDescent="0.3">
      <c r="A84" s="46" t="s">
        <v>209</v>
      </c>
      <c r="B84" s="22" t="s">
        <v>216</v>
      </c>
      <c r="C84" s="42" t="s">
        <v>217</v>
      </c>
      <c r="D84" s="22" t="s">
        <v>15</v>
      </c>
      <c r="E84" s="44" t="s">
        <v>103</v>
      </c>
      <c r="F84" s="22" t="s">
        <v>31</v>
      </c>
      <c r="G84" s="23">
        <v>1283400</v>
      </c>
      <c r="H84" s="8">
        <v>1380000</v>
      </c>
      <c r="I84" s="9">
        <v>1380000</v>
      </c>
      <c r="J84" s="10">
        <f>IF(F84="Low",I84,0)</f>
        <v>1380000</v>
      </c>
      <c r="K84" s="11">
        <f t="shared" si="16"/>
        <v>1380000</v>
      </c>
      <c r="L84" s="8">
        <v>3200000</v>
      </c>
      <c r="M84" s="9">
        <v>3200000</v>
      </c>
      <c r="N84" s="10">
        <f t="shared" si="15"/>
        <v>3200000</v>
      </c>
      <c r="O84" s="11">
        <f t="shared" si="14"/>
        <v>3200000</v>
      </c>
      <c r="P84" s="8">
        <v>2480000</v>
      </c>
      <c r="Q84" s="12">
        <v>2480000</v>
      </c>
      <c r="R84" s="8">
        <v>1700000</v>
      </c>
      <c r="S84" s="12">
        <v>1700000</v>
      </c>
      <c r="T84" s="8">
        <v>969000</v>
      </c>
      <c r="U84" s="12">
        <v>969000</v>
      </c>
      <c r="V84" s="8">
        <f t="shared" si="17"/>
        <v>9729000</v>
      </c>
      <c r="W84" s="12">
        <f t="shared" si="18"/>
        <v>9729000</v>
      </c>
      <c r="X84" s="54" t="s">
        <v>234</v>
      </c>
    </row>
    <row r="85" spans="1:25" ht="63" x14ac:dyDescent="0.3">
      <c r="A85" s="46" t="s">
        <v>218</v>
      </c>
      <c r="B85" s="22" t="s">
        <v>219</v>
      </c>
      <c r="C85" s="42" t="s">
        <v>220</v>
      </c>
      <c r="D85" s="22" t="s">
        <v>35</v>
      </c>
      <c r="E85" s="44" t="s">
        <v>36</v>
      </c>
      <c r="F85" s="22" t="s">
        <v>31</v>
      </c>
      <c r="G85" s="23"/>
      <c r="H85" s="8">
        <v>1000000</v>
      </c>
      <c r="I85" s="9">
        <v>500000</v>
      </c>
      <c r="J85" s="10">
        <f>IF(F85="Low",I85,0)</f>
        <v>500000</v>
      </c>
      <c r="K85" s="11">
        <f t="shared" si="16"/>
        <v>500000</v>
      </c>
      <c r="L85" s="8">
        <v>1500000</v>
      </c>
      <c r="M85" s="9">
        <v>750000</v>
      </c>
      <c r="N85" s="10">
        <f t="shared" si="15"/>
        <v>750000</v>
      </c>
      <c r="O85" s="11">
        <f t="shared" si="14"/>
        <v>750000</v>
      </c>
      <c r="P85" s="8">
        <v>750000</v>
      </c>
      <c r="Q85" s="12">
        <v>0</v>
      </c>
      <c r="R85" s="8">
        <v>0</v>
      </c>
      <c r="S85" s="12">
        <v>0</v>
      </c>
      <c r="T85" s="8">
        <v>0</v>
      </c>
      <c r="U85" s="12">
        <v>0</v>
      </c>
      <c r="V85" s="8">
        <f t="shared" si="17"/>
        <v>3250000</v>
      </c>
      <c r="W85" s="12">
        <f t="shared" si="18"/>
        <v>1250000</v>
      </c>
      <c r="X85" s="54" t="s">
        <v>252</v>
      </c>
    </row>
    <row r="86" spans="1:25" ht="63.6" thickBot="1" x14ac:dyDescent="0.35">
      <c r="A86" s="46" t="s">
        <v>221</v>
      </c>
      <c r="B86" s="22" t="s">
        <v>222</v>
      </c>
      <c r="C86" s="42" t="s">
        <v>223</v>
      </c>
      <c r="D86" s="22" t="s">
        <v>30</v>
      </c>
      <c r="E86" s="44" t="s">
        <v>71</v>
      </c>
      <c r="F86" s="22" t="s">
        <v>242</v>
      </c>
      <c r="G86" s="23"/>
      <c r="H86" s="8">
        <v>150000</v>
      </c>
      <c r="I86" s="9">
        <v>150000</v>
      </c>
      <c r="J86" s="10">
        <f>IF(F86="Low",I86,0)</f>
        <v>0</v>
      </c>
      <c r="K86" s="11">
        <f t="shared" si="16"/>
        <v>0</v>
      </c>
      <c r="L86" s="76">
        <v>0</v>
      </c>
      <c r="M86" s="77">
        <v>0</v>
      </c>
      <c r="N86" s="78">
        <f t="shared" si="15"/>
        <v>0</v>
      </c>
      <c r="O86" s="79">
        <f t="shared" si="14"/>
        <v>0</v>
      </c>
      <c r="P86" s="8">
        <v>0</v>
      </c>
      <c r="Q86" s="12">
        <v>0</v>
      </c>
      <c r="R86" s="8">
        <v>0</v>
      </c>
      <c r="S86" s="12">
        <v>0</v>
      </c>
      <c r="T86" s="8">
        <v>0</v>
      </c>
      <c r="U86" s="12">
        <v>0</v>
      </c>
      <c r="V86" s="8">
        <f t="shared" si="17"/>
        <v>150000</v>
      </c>
      <c r="W86" s="12">
        <f t="shared" si="18"/>
        <v>150000</v>
      </c>
      <c r="X86" s="54" t="s">
        <v>243</v>
      </c>
    </row>
    <row r="87" spans="1:25" ht="63" hidden="1" x14ac:dyDescent="0.3">
      <c r="A87" s="46" t="s">
        <v>224</v>
      </c>
      <c r="B87" s="22" t="s">
        <v>225</v>
      </c>
      <c r="C87" s="42" t="s">
        <v>226</v>
      </c>
      <c r="D87" s="22" t="s">
        <v>30</v>
      </c>
      <c r="E87" s="44" t="s">
        <v>71</v>
      </c>
      <c r="F87" s="22" t="s">
        <v>17</v>
      </c>
      <c r="G87" s="6"/>
      <c r="H87" s="8">
        <v>750000</v>
      </c>
      <c r="I87" s="9">
        <v>0</v>
      </c>
      <c r="J87" s="10">
        <f>IF(F87="Low",I87,0)</f>
        <v>0</v>
      </c>
      <c r="K87" s="11">
        <f t="shared" si="16"/>
        <v>0</v>
      </c>
      <c r="L87" s="64">
        <v>750000</v>
      </c>
      <c r="M87" s="65">
        <v>0</v>
      </c>
      <c r="N87" s="66"/>
      <c r="O87" s="67">
        <f t="shared" si="14"/>
        <v>0</v>
      </c>
      <c r="P87" s="8">
        <v>0</v>
      </c>
      <c r="Q87" s="12">
        <v>0</v>
      </c>
      <c r="R87" s="8">
        <v>0</v>
      </c>
      <c r="S87" s="12">
        <v>0</v>
      </c>
      <c r="T87" s="8">
        <v>0</v>
      </c>
      <c r="U87" s="12">
        <v>0</v>
      </c>
      <c r="V87" s="8">
        <f t="shared" si="17"/>
        <v>1500000</v>
      </c>
      <c r="W87" s="12">
        <f t="shared" si="18"/>
        <v>0</v>
      </c>
      <c r="X87" s="7"/>
    </row>
    <row r="91" spans="1:25" x14ac:dyDescent="0.4">
      <c r="A91" s="1"/>
    </row>
    <row r="92" spans="1:25" x14ac:dyDescent="0.4">
      <c r="A92" s="1"/>
    </row>
    <row r="93" spans="1:25" x14ac:dyDescent="0.4">
      <c r="A93" s="15"/>
    </row>
    <row r="94" spans="1:25" s="3" customFormat="1" x14ac:dyDescent="0.4">
      <c r="A94" s="1"/>
      <c r="B94" s="2"/>
      <c r="E94" s="2"/>
      <c r="F94" s="2"/>
      <c r="G94" s="13"/>
      <c r="H94"/>
      <c r="I94"/>
      <c r="J94"/>
      <c r="K94"/>
      <c r="L94"/>
      <c r="M94"/>
      <c r="N94"/>
      <c r="O94"/>
      <c r="P94"/>
      <c r="Q94"/>
      <c r="R94"/>
      <c r="S94"/>
      <c r="T94"/>
      <c r="U94"/>
      <c r="V94"/>
      <c r="W94"/>
      <c r="Y94"/>
    </row>
    <row r="95" spans="1:25" s="3" customFormat="1" x14ac:dyDescent="0.4">
      <c r="A95" s="1"/>
      <c r="B95" s="2"/>
      <c r="E95" s="2"/>
      <c r="F95" s="2"/>
      <c r="G95" s="13"/>
      <c r="H95"/>
      <c r="I95"/>
      <c r="J95"/>
      <c r="K95"/>
      <c r="L95"/>
      <c r="M95"/>
      <c r="N95"/>
      <c r="O95"/>
      <c r="P95"/>
      <c r="Q95"/>
      <c r="R95"/>
      <c r="S95"/>
      <c r="T95"/>
      <c r="U95"/>
      <c r="V95"/>
      <c r="W95"/>
    </row>
  </sheetData>
  <sheetProtection sheet="1" objects="1" scenarios="1"/>
  <autoFilter ref="A4:X87" xr:uid="{39A5C746-18DA-4B64-8338-EEFAB6463C28}">
    <filterColumn colId="5">
      <filters>
        <filter val="High"/>
        <filter val="High - partial funding"/>
        <filter val="Low"/>
        <filter val="No funding recommended."/>
      </filters>
    </filterColumn>
  </autoFilter>
  <mergeCells count="3">
    <mergeCell ref="H2:K2"/>
    <mergeCell ref="L2:O2"/>
    <mergeCell ref="A3:F3"/>
  </mergeCells>
  <pageMargins left="0.25" right="0.25" top="0.75" bottom="0.75" header="0.3" footer="0.3"/>
  <pageSetup paperSize="5" scale="52" fitToHeight="0" orientation="landscape" r:id="rId1"/>
  <headerFoot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81453-8F3D-497B-8083-3352C7DF1A59}">
  <sheetPr>
    <pageSetUpPr fitToPage="1"/>
  </sheetPr>
  <dimension ref="A1:S95"/>
  <sheetViews>
    <sheetView zoomScale="88" zoomScaleNormal="88" workbookViewId="0">
      <selection activeCell="A4" sqref="A4"/>
    </sheetView>
  </sheetViews>
  <sheetFormatPr defaultRowHeight="21" outlineLevelCol="1" x14ac:dyDescent="0.4"/>
  <cols>
    <col min="1" max="1" width="32.109375" bestFit="1" customWidth="1"/>
    <col min="2" max="2" width="41.33203125" style="2" bestFit="1" customWidth="1"/>
    <col min="3" max="3" width="79.88671875" style="3" customWidth="1"/>
    <col min="4" max="4" width="30" style="2" hidden="1" customWidth="1" outlineLevel="1"/>
    <col min="5" max="5" width="39.44140625" style="2" hidden="1" customWidth="1" outlineLevel="1"/>
    <col min="6" max="6" width="18.88671875" customWidth="1" collapsed="1"/>
    <col min="7" max="7" width="18.88671875" hidden="1" customWidth="1" outlineLevel="1"/>
    <col min="8" max="8" width="18.88671875" customWidth="1" collapsed="1"/>
    <col min="9" max="9" width="18.88671875" hidden="1" customWidth="1" outlineLevel="1"/>
    <col min="10" max="10" width="18.88671875" customWidth="1" collapsed="1"/>
    <col min="11" max="11" width="18.88671875" hidden="1" customWidth="1" outlineLevel="1"/>
    <col min="12" max="12" width="18.88671875" customWidth="1" collapsed="1"/>
    <col min="13" max="13" width="18.88671875" hidden="1" customWidth="1" outlineLevel="1"/>
    <col min="14" max="14" width="18.88671875" customWidth="1" collapsed="1"/>
    <col min="15" max="15" width="18.88671875" hidden="1" customWidth="1" outlineLevel="1"/>
    <col min="16" max="16" width="23.88671875" customWidth="1" collapsed="1"/>
    <col min="17" max="17" width="18.88671875" hidden="1" customWidth="1" outlineLevel="1"/>
    <col min="18" max="18" width="47.88671875" style="3" customWidth="1" collapsed="1"/>
  </cols>
  <sheetData>
    <row r="1" spans="1:18" ht="31.2" x14ac:dyDescent="0.6">
      <c r="A1" s="38" t="s">
        <v>230</v>
      </c>
    </row>
    <row r="2" spans="1:18" ht="29.4" thickBot="1" x14ac:dyDescent="0.6">
      <c r="A2" s="34" t="s">
        <v>260</v>
      </c>
      <c r="C2" s="34"/>
    </row>
    <row r="3" spans="1:18" ht="71.400000000000006" customHeight="1" x14ac:dyDescent="0.3">
      <c r="A3" s="88" t="s">
        <v>261</v>
      </c>
      <c r="B3" s="88"/>
      <c r="C3" s="4" t="s">
        <v>235</v>
      </c>
      <c r="D3" s="45"/>
      <c r="E3" s="4"/>
      <c r="F3" s="47">
        <f t="shared" ref="F3:I3" si="0">SUBTOTAL(109,F5:F87)</f>
        <v>109515082</v>
      </c>
      <c r="G3" s="27">
        <f t="shared" si="0"/>
        <v>36190421</v>
      </c>
      <c r="H3" s="47">
        <f t="shared" si="0"/>
        <v>98257118.099999994</v>
      </c>
      <c r="I3" s="27">
        <f t="shared" si="0"/>
        <v>41437802</v>
      </c>
      <c r="J3" s="49">
        <f t="shared" ref="J3:Q3" si="1">SUBTOTAL(109,J5:J87)</f>
        <v>35681877.100000001</v>
      </c>
      <c r="K3" s="50">
        <f t="shared" si="1"/>
        <v>28162997.100000001</v>
      </c>
      <c r="L3" s="49">
        <f t="shared" si="1"/>
        <v>7228880</v>
      </c>
      <c r="M3" s="50">
        <f t="shared" si="1"/>
        <v>6380000</v>
      </c>
      <c r="N3" s="49">
        <f t="shared" si="1"/>
        <v>3497880</v>
      </c>
      <c r="O3" s="27">
        <f t="shared" si="1"/>
        <v>2649000</v>
      </c>
      <c r="P3" s="52">
        <f t="shared" si="1"/>
        <v>254180837.19999999</v>
      </c>
      <c r="Q3" s="27">
        <f t="shared" si="1"/>
        <v>114820220.09999999</v>
      </c>
      <c r="R3" s="36"/>
    </row>
    <row r="4" spans="1:18" ht="117" customHeight="1" x14ac:dyDescent="0.3">
      <c r="A4" s="5" t="s">
        <v>0</v>
      </c>
      <c r="B4" s="5" t="s">
        <v>1</v>
      </c>
      <c r="C4" s="5" t="s">
        <v>2</v>
      </c>
      <c r="D4" s="5" t="s">
        <v>3</v>
      </c>
      <c r="E4" s="5" t="s">
        <v>4</v>
      </c>
      <c r="F4" s="48" t="s">
        <v>266</v>
      </c>
      <c r="G4" s="28" t="s">
        <v>266</v>
      </c>
      <c r="H4" s="48" t="s">
        <v>267</v>
      </c>
      <c r="I4" s="28" t="s">
        <v>266</v>
      </c>
      <c r="J4" s="51" t="s">
        <v>268</v>
      </c>
      <c r="K4" s="51" t="s">
        <v>266</v>
      </c>
      <c r="L4" s="51" t="s">
        <v>269</v>
      </c>
      <c r="M4" s="51" t="s">
        <v>266</v>
      </c>
      <c r="N4" s="51" t="s">
        <v>270</v>
      </c>
      <c r="O4" s="30" t="s">
        <v>7</v>
      </c>
      <c r="P4" s="53" t="s">
        <v>10</v>
      </c>
      <c r="Q4" s="30" t="s">
        <v>11</v>
      </c>
      <c r="R4" s="43" t="s">
        <v>264</v>
      </c>
    </row>
    <row r="5" spans="1:18" ht="105" customHeight="1" x14ac:dyDescent="0.3">
      <c r="A5" s="46" t="s">
        <v>12</v>
      </c>
      <c r="B5" s="22" t="s">
        <v>13</v>
      </c>
      <c r="C5" s="42" t="s">
        <v>14</v>
      </c>
      <c r="D5" s="22" t="s">
        <v>15</v>
      </c>
      <c r="E5" s="44" t="s">
        <v>16</v>
      </c>
      <c r="F5" s="8">
        <v>1335000</v>
      </c>
      <c r="G5" s="9">
        <v>0</v>
      </c>
      <c r="H5" s="8">
        <v>165000</v>
      </c>
      <c r="I5" s="9">
        <v>0</v>
      </c>
      <c r="J5" s="8">
        <v>0</v>
      </c>
      <c r="K5" s="12">
        <v>0</v>
      </c>
      <c r="L5" s="8">
        <v>0</v>
      </c>
      <c r="M5" s="12">
        <v>0</v>
      </c>
      <c r="N5" s="8">
        <v>0</v>
      </c>
      <c r="O5" s="12">
        <v>0</v>
      </c>
      <c r="P5" s="8">
        <f t="shared" ref="P5:P36" si="2">SUM(F5,H5,J5,L5,N5)</f>
        <v>1500000</v>
      </c>
      <c r="Q5" s="39">
        <f t="shared" ref="Q5:Q36" si="3">SUM(G5,I5,K5,M5,O5)</f>
        <v>0</v>
      </c>
      <c r="R5" s="40" t="s">
        <v>262</v>
      </c>
    </row>
    <row r="6" spans="1:18" ht="63" x14ac:dyDescent="0.3">
      <c r="A6" s="46" t="s">
        <v>18</v>
      </c>
      <c r="B6" s="22" t="s">
        <v>19</v>
      </c>
      <c r="C6" s="42" t="s">
        <v>20</v>
      </c>
      <c r="D6" s="22" t="s">
        <v>15</v>
      </c>
      <c r="E6" s="44" t="s">
        <v>16</v>
      </c>
      <c r="F6" s="8">
        <v>250000</v>
      </c>
      <c r="G6" s="9">
        <v>250000</v>
      </c>
      <c r="H6" s="8">
        <v>0</v>
      </c>
      <c r="I6" s="9">
        <v>0</v>
      </c>
      <c r="J6" s="8">
        <v>0</v>
      </c>
      <c r="K6" s="12">
        <v>0</v>
      </c>
      <c r="L6" s="8">
        <v>0</v>
      </c>
      <c r="M6" s="12">
        <v>0</v>
      </c>
      <c r="N6" s="8">
        <v>0</v>
      </c>
      <c r="O6" s="12">
        <v>0</v>
      </c>
      <c r="P6" s="8">
        <f t="shared" si="2"/>
        <v>250000</v>
      </c>
      <c r="Q6" s="39">
        <f t="shared" si="3"/>
        <v>250000</v>
      </c>
      <c r="R6" s="41" t="s">
        <v>263</v>
      </c>
    </row>
    <row r="7" spans="1:18" ht="98.25" customHeight="1" x14ac:dyDescent="0.3">
      <c r="A7" s="46" t="s">
        <v>18</v>
      </c>
      <c r="B7" s="22" t="s">
        <v>22</v>
      </c>
      <c r="C7" s="42" t="s">
        <v>23</v>
      </c>
      <c r="D7" s="22" t="s">
        <v>15</v>
      </c>
      <c r="E7" s="44" t="s">
        <v>24</v>
      </c>
      <c r="F7" s="8">
        <v>185000</v>
      </c>
      <c r="G7" s="9">
        <f>F7</f>
        <v>185000</v>
      </c>
      <c r="H7" s="8">
        <v>0</v>
      </c>
      <c r="I7" s="9">
        <v>0</v>
      </c>
      <c r="J7" s="8">
        <v>0</v>
      </c>
      <c r="K7" s="12">
        <v>0</v>
      </c>
      <c r="L7" s="8">
        <v>0</v>
      </c>
      <c r="M7" s="12">
        <v>0</v>
      </c>
      <c r="N7" s="8">
        <v>0</v>
      </c>
      <c r="O7" s="12">
        <v>0</v>
      </c>
      <c r="P7" s="8">
        <f t="shared" si="2"/>
        <v>185000</v>
      </c>
      <c r="Q7" s="39">
        <f t="shared" si="3"/>
        <v>185000</v>
      </c>
      <c r="R7" s="41" t="s">
        <v>263</v>
      </c>
    </row>
    <row r="8" spans="1:18" ht="70.5" customHeight="1" x14ac:dyDescent="0.3">
      <c r="A8" s="46" t="s">
        <v>18</v>
      </c>
      <c r="B8" s="22" t="s">
        <v>25</v>
      </c>
      <c r="C8" s="42" t="s">
        <v>26</v>
      </c>
      <c r="D8" s="22" t="s">
        <v>15</v>
      </c>
      <c r="E8" s="44" t="s">
        <v>24</v>
      </c>
      <c r="F8" s="8">
        <v>100000</v>
      </c>
      <c r="G8" s="9">
        <v>100000</v>
      </c>
      <c r="H8" s="8">
        <v>0</v>
      </c>
      <c r="I8" s="9">
        <v>0</v>
      </c>
      <c r="J8" s="8">
        <v>0</v>
      </c>
      <c r="K8" s="12">
        <v>0</v>
      </c>
      <c r="L8" s="8">
        <v>0</v>
      </c>
      <c r="M8" s="12">
        <v>0</v>
      </c>
      <c r="N8" s="8">
        <v>0</v>
      </c>
      <c r="O8" s="12">
        <v>0</v>
      </c>
      <c r="P8" s="8">
        <f t="shared" si="2"/>
        <v>100000</v>
      </c>
      <c r="Q8" s="39">
        <f t="shared" si="3"/>
        <v>100000</v>
      </c>
      <c r="R8" s="41" t="s">
        <v>263</v>
      </c>
    </row>
    <row r="9" spans="1:18" ht="90" x14ac:dyDescent="0.3">
      <c r="A9" s="46" t="s">
        <v>27</v>
      </c>
      <c r="B9" s="22" t="s">
        <v>28</v>
      </c>
      <c r="C9" s="42" t="s">
        <v>29</v>
      </c>
      <c r="D9" s="22" t="s">
        <v>30</v>
      </c>
      <c r="E9" s="44" t="s">
        <v>103</v>
      </c>
      <c r="F9" s="8">
        <v>9988548</v>
      </c>
      <c r="G9" s="9">
        <v>1172607</v>
      </c>
      <c r="H9" s="8">
        <v>0</v>
      </c>
      <c r="I9" s="9">
        <v>0</v>
      </c>
      <c r="J9" s="8">
        <v>0</v>
      </c>
      <c r="K9" s="12">
        <v>0</v>
      </c>
      <c r="L9" s="8">
        <v>0</v>
      </c>
      <c r="M9" s="12">
        <v>0</v>
      </c>
      <c r="N9" s="8">
        <v>0</v>
      </c>
      <c r="O9" s="12">
        <v>0</v>
      </c>
      <c r="P9" s="8">
        <f t="shared" si="2"/>
        <v>9988548</v>
      </c>
      <c r="Q9" s="39">
        <f t="shared" si="3"/>
        <v>1172607</v>
      </c>
      <c r="R9" s="41" t="s">
        <v>263</v>
      </c>
    </row>
    <row r="10" spans="1:18" ht="63" x14ac:dyDescent="0.3">
      <c r="A10" s="46" t="s">
        <v>32</v>
      </c>
      <c r="B10" s="22" t="s">
        <v>33</v>
      </c>
      <c r="C10" s="42" t="s">
        <v>34</v>
      </c>
      <c r="D10" s="22" t="s">
        <v>35</v>
      </c>
      <c r="E10" s="44" t="s">
        <v>36</v>
      </c>
      <c r="F10" s="8">
        <v>1000000</v>
      </c>
      <c r="G10" s="9">
        <v>1000000</v>
      </c>
      <c r="H10" s="8">
        <v>0</v>
      </c>
      <c r="I10" s="9">
        <v>0</v>
      </c>
      <c r="J10" s="8">
        <v>0</v>
      </c>
      <c r="K10" s="12">
        <v>0</v>
      </c>
      <c r="L10" s="8">
        <v>0</v>
      </c>
      <c r="M10" s="12">
        <v>0</v>
      </c>
      <c r="N10" s="8">
        <v>0</v>
      </c>
      <c r="O10" s="12">
        <v>0</v>
      </c>
      <c r="P10" s="8">
        <f t="shared" si="2"/>
        <v>1000000</v>
      </c>
      <c r="Q10" s="39">
        <f t="shared" si="3"/>
        <v>1000000</v>
      </c>
      <c r="R10" s="41" t="s">
        <v>263</v>
      </c>
    </row>
    <row r="11" spans="1:18" ht="63" x14ac:dyDescent="0.3">
      <c r="A11" s="46" t="s">
        <v>37</v>
      </c>
      <c r="B11" s="22" t="s">
        <v>38</v>
      </c>
      <c r="C11" s="42" t="s">
        <v>39</v>
      </c>
      <c r="D11" s="22" t="s">
        <v>30</v>
      </c>
      <c r="E11" s="44" t="s">
        <v>24</v>
      </c>
      <c r="F11" s="8">
        <v>1400000</v>
      </c>
      <c r="G11" s="9">
        <v>0</v>
      </c>
      <c r="H11" s="8">
        <v>0</v>
      </c>
      <c r="I11" s="9">
        <v>0</v>
      </c>
      <c r="J11" s="8">
        <v>0</v>
      </c>
      <c r="K11" s="12">
        <v>0</v>
      </c>
      <c r="L11" s="8">
        <v>0</v>
      </c>
      <c r="M11" s="12">
        <v>0</v>
      </c>
      <c r="N11" s="8">
        <v>0</v>
      </c>
      <c r="O11" s="12">
        <v>0</v>
      </c>
      <c r="P11" s="8">
        <f t="shared" si="2"/>
        <v>1400000</v>
      </c>
      <c r="Q11" s="39">
        <f t="shared" si="3"/>
        <v>0</v>
      </c>
      <c r="R11" s="40" t="s">
        <v>262</v>
      </c>
    </row>
    <row r="12" spans="1:18" ht="72" x14ac:dyDescent="0.3">
      <c r="A12" s="46" t="s">
        <v>40</v>
      </c>
      <c r="B12" s="22" t="s">
        <v>41</v>
      </c>
      <c r="C12" s="42" t="s">
        <v>42</v>
      </c>
      <c r="D12" s="22" t="s">
        <v>15</v>
      </c>
      <c r="E12" s="44" t="s">
        <v>43</v>
      </c>
      <c r="F12" s="8">
        <f>G12</f>
        <v>1212400</v>
      </c>
      <c r="G12" s="9">
        <v>1212400</v>
      </c>
      <c r="H12" s="8">
        <f>I12</f>
        <v>765000</v>
      </c>
      <c r="I12" s="9">
        <v>765000</v>
      </c>
      <c r="J12" s="8">
        <v>0</v>
      </c>
      <c r="K12" s="12">
        <v>0</v>
      </c>
      <c r="L12" s="8">
        <v>0</v>
      </c>
      <c r="M12" s="12">
        <v>0</v>
      </c>
      <c r="N12" s="8">
        <v>0</v>
      </c>
      <c r="O12" s="12">
        <v>0</v>
      </c>
      <c r="P12" s="8">
        <f t="shared" si="2"/>
        <v>1977400</v>
      </c>
      <c r="Q12" s="39">
        <f t="shared" si="3"/>
        <v>1977400</v>
      </c>
      <c r="R12" s="41" t="s">
        <v>263</v>
      </c>
    </row>
    <row r="13" spans="1:18" ht="120" customHeight="1" x14ac:dyDescent="0.3">
      <c r="A13" s="46" t="s">
        <v>40</v>
      </c>
      <c r="B13" s="22" t="s">
        <v>44</v>
      </c>
      <c r="C13" s="42" t="s">
        <v>45</v>
      </c>
      <c r="D13" s="22" t="s">
        <v>35</v>
      </c>
      <c r="E13" s="44" t="s">
        <v>24</v>
      </c>
      <c r="F13" s="8">
        <v>120000</v>
      </c>
      <c r="G13" s="9">
        <v>120000</v>
      </c>
      <c r="H13" s="8">
        <v>0</v>
      </c>
      <c r="I13" s="9">
        <v>0</v>
      </c>
      <c r="J13" s="8">
        <v>0</v>
      </c>
      <c r="K13" s="12">
        <v>0</v>
      </c>
      <c r="L13" s="8">
        <v>0</v>
      </c>
      <c r="M13" s="12">
        <v>0</v>
      </c>
      <c r="N13" s="8">
        <v>0</v>
      </c>
      <c r="O13" s="12">
        <v>0</v>
      </c>
      <c r="P13" s="8">
        <f t="shared" si="2"/>
        <v>120000</v>
      </c>
      <c r="Q13" s="39">
        <f t="shared" si="3"/>
        <v>120000</v>
      </c>
      <c r="R13" s="41" t="s">
        <v>263</v>
      </c>
    </row>
    <row r="14" spans="1:18" ht="108" customHeight="1" x14ac:dyDescent="0.3">
      <c r="A14" s="46" t="s">
        <v>40</v>
      </c>
      <c r="B14" s="22" t="s">
        <v>46</v>
      </c>
      <c r="C14" s="42" t="s">
        <v>47</v>
      </c>
      <c r="D14" s="22" t="s">
        <v>35</v>
      </c>
      <c r="E14" s="44" t="s">
        <v>24</v>
      </c>
      <c r="F14" s="8">
        <v>500000</v>
      </c>
      <c r="G14" s="9">
        <v>500000</v>
      </c>
      <c r="H14" s="8">
        <v>0</v>
      </c>
      <c r="I14" s="9">
        <v>0</v>
      </c>
      <c r="J14" s="8">
        <v>0</v>
      </c>
      <c r="K14" s="12">
        <v>0</v>
      </c>
      <c r="L14" s="8">
        <v>0</v>
      </c>
      <c r="M14" s="12">
        <v>0</v>
      </c>
      <c r="N14" s="8">
        <v>0</v>
      </c>
      <c r="O14" s="12">
        <v>0</v>
      </c>
      <c r="P14" s="8">
        <f t="shared" si="2"/>
        <v>500000</v>
      </c>
      <c r="Q14" s="39">
        <f t="shared" si="3"/>
        <v>500000</v>
      </c>
      <c r="R14" s="41" t="s">
        <v>263</v>
      </c>
    </row>
    <row r="15" spans="1:18" ht="63" x14ac:dyDescent="0.3">
      <c r="A15" s="46" t="s">
        <v>48</v>
      </c>
      <c r="B15" s="22" t="s">
        <v>49</v>
      </c>
      <c r="C15" s="42" t="s">
        <v>50</v>
      </c>
      <c r="D15" s="22" t="s">
        <v>30</v>
      </c>
      <c r="E15" s="44" t="s">
        <v>36</v>
      </c>
      <c r="F15" s="8">
        <v>700000</v>
      </c>
      <c r="G15" s="9">
        <v>0</v>
      </c>
      <c r="H15" s="8">
        <v>0</v>
      </c>
      <c r="I15" s="9">
        <v>0</v>
      </c>
      <c r="J15" s="8">
        <v>0</v>
      </c>
      <c r="K15" s="12">
        <v>0</v>
      </c>
      <c r="L15" s="8">
        <v>0</v>
      </c>
      <c r="M15" s="12">
        <v>0</v>
      </c>
      <c r="N15" s="8">
        <v>0</v>
      </c>
      <c r="O15" s="12">
        <v>0</v>
      </c>
      <c r="P15" s="8">
        <f t="shared" si="2"/>
        <v>700000</v>
      </c>
      <c r="Q15" s="39">
        <f t="shared" si="3"/>
        <v>0</v>
      </c>
      <c r="R15" s="40" t="s">
        <v>262</v>
      </c>
    </row>
    <row r="16" spans="1:18" ht="63" x14ac:dyDescent="0.3">
      <c r="A16" s="46" t="s">
        <v>48</v>
      </c>
      <c r="B16" s="22" t="s">
        <v>51</v>
      </c>
      <c r="C16" s="42" t="s">
        <v>52</v>
      </c>
      <c r="D16" s="22" t="s">
        <v>30</v>
      </c>
      <c r="E16" s="44" t="s">
        <v>36</v>
      </c>
      <c r="F16" s="8">
        <v>150000</v>
      </c>
      <c r="G16" s="9">
        <v>0</v>
      </c>
      <c r="H16" s="8">
        <v>75000</v>
      </c>
      <c r="I16" s="9">
        <v>0</v>
      </c>
      <c r="J16" s="8">
        <v>0</v>
      </c>
      <c r="K16" s="12">
        <v>0</v>
      </c>
      <c r="L16" s="8">
        <v>0</v>
      </c>
      <c r="M16" s="12">
        <v>0</v>
      </c>
      <c r="N16" s="8">
        <v>0</v>
      </c>
      <c r="O16" s="12">
        <v>0</v>
      </c>
      <c r="P16" s="8">
        <f t="shared" si="2"/>
        <v>225000</v>
      </c>
      <c r="Q16" s="39">
        <f t="shared" si="3"/>
        <v>0</v>
      </c>
      <c r="R16" s="40" t="s">
        <v>262</v>
      </c>
    </row>
    <row r="17" spans="1:18" ht="63" x14ac:dyDescent="0.3">
      <c r="A17" s="46" t="s">
        <v>48</v>
      </c>
      <c r="B17" s="22" t="s">
        <v>53</v>
      </c>
      <c r="C17" s="42" t="s">
        <v>54</v>
      </c>
      <c r="D17" s="22" t="s">
        <v>30</v>
      </c>
      <c r="E17" s="44" t="s">
        <v>36</v>
      </c>
      <c r="F17" s="8">
        <v>700000</v>
      </c>
      <c r="G17" s="9">
        <v>0</v>
      </c>
      <c r="H17" s="8">
        <v>800000</v>
      </c>
      <c r="I17" s="9">
        <v>0</v>
      </c>
      <c r="J17" s="8">
        <v>0</v>
      </c>
      <c r="K17" s="12">
        <v>0</v>
      </c>
      <c r="L17" s="8">
        <v>0</v>
      </c>
      <c r="M17" s="12">
        <v>0</v>
      </c>
      <c r="N17" s="8">
        <v>0</v>
      </c>
      <c r="O17" s="12">
        <v>0</v>
      </c>
      <c r="P17" s="8">
        <f t="shared" si="2"/>
        <v>1500000</v>
      </c>
      <c r="Q17" s="39">
        <f t="shared" si="3"/>
        <v>0</v>
      </c>
      <c r="R17" s="40" t="s">
        <v>262</v>
      </c>
    </row>
    <row r="18" spans="1:18" ht="63" x14ac:dyDescent="0.3">
      <c r="A18" s="46" t="s">
        <v>48</v>
      </c>
      <c r="B18" s="22" t="s">
        <v>56</v>
      </c>
      <c r="C18" s="42" t="s">
        <v>57</v>
      </c>
      <c r="D18" s="22" t="s">
        <v>30</v>
      </c>
      <c r="E18" s="44" t="s">
        <v>265</v>
      </c>
      <c r="F18" s="8">
        <v>125000</v>
      </c>
      <c r="G18" s="9">
        <v>0</v>
      </c>
      <c r="H18" s="8">
        <v>0</v>
      </c>
      <c r="I18" s="9">
        <v>0</v>
      </c>
      <c r="J18" s="8">
        <v>0</v>
      </c>
      <c r="K18" s="12">
        <v>0</v>
      </c>
      <c r="L18" s="8">
        <v>0</v>
      </c>
      <c r="M18" s="12">
        <v>0</v>
      </c>
      <c r="N18" s="8">
        <v>0</v>
      </c>
      <c r="O18" s="12">
        <v>0</v>
      </c>
      <c r="P18" s="8">
        <f t="shared" si="2"/>
        <v>125000</v>
      </c>
      <c r="Q18" s="39">
        <f t="shared" si="3"/>
        <v>0</v>
      </c>
      <c r="R18" s="40" t="s">
        <v>262</v>
      </c>
    </row>
    <row r="19" spans="1:18" ht="63" x14ac:dyDescent="0.3">
      <c r="A19" s="46" t="s">
        <v>48</v>
      </c>
      <c r="B19" s="22" t="s">
        <v>58</v>
      </c>
      <c r="C19" s="42" t="s">
        <v>59</v>
      </c>
      <c r="D19" s="22" t="s">
        <v>30</v>
      </c>
      <c r="E19" s="44" t="s">
        <v>36</v>
      </c>
      <c r="F19" s="8">
        <v>125000</v>
      </c>
      <c r="G19" s="9">
        <v>0</v>
      </c>
      <c r="H19" s="8">
        <v>0</v>
      </c>
      <c r="I19" s="9">
        <v>0</v>
      </c>
      <c r="J19" s="8">
        <v>0</v>
      </c>
      <c r="K19" s="12">
        <v>0</v>
      </c>
      <c r="L19" s="8">
        <v>0</v>
      </c>
      <c r="M19" s="12">
        <v>0</v>
      </c>
      <c r="N19" s="8">
        <v>0</v>
      </c>
      <c r="O19" s="12">
        <v>0</v>
      </c>
      <c r="P19" s="8">
        <f t="shared" si="2"/>
        <v>125000</v>
      </c>
      <c r="Q19" s="39">
        <f t="shared" si="3"/>
        <v>0</v>
      </c>
      <c r="R19" s="40" t="s">
        <v>262</v>
      </c>
    </row>
    <row r="20" spans="1:18" ht="63" x14ac:dyDescent="0.3">
      <c r="A20" s="46" t="s">
        <v>48</v>
      </c>
      <c r="B20" s="22" t="s">
        <v>60</v>
      </c>
      <c r="C20" s="42" t="s">
        <v>61</v>
      </c>
      <c r="D20" s="22" t="s">
        <v>35</v>
      </c>
      <c r="E20" s="44" t="s">
        <v>62</v>
      </c>
      <c r="F20" s="8">
        <v>250000</v>
      </c>
      <c r="G20" s="9">
        <v>0</v>
      </c>
      <c r="H20" s="8">
        <v>0</v>
      </c>
      <c r="I20" s="9">
        <v>0</v>
      </c>
      <c r="J20" s="8">
        <v>0</v>
      </c>
      <c r="K20" s="12">
        <v>0</v>
      </c>
      <c r="L20" s="8">
        <v>0</v>
      </c>
      <c r="M20" s="12">
        <v>0</v>
      </c>
      <c r="N20" s="8">
        <v>0</v>
      </c>
      <c r="O20" s="12">
        <v>0</v>
      </c>
      <c r="P20" s="8">
        <f t="shared" si="2"/>
        <v>250000</v>
      </c>
      <c r="Q20" s="39">
        <f t="shared" si="3"/>
        <v>0</v>
      </c>
      <c r="R20" s="40" t="s">
        <v>262</v>
      </c>
    </row>
    <row r="21" spans="1:18" ht="63" x14ac:dyDescent="0.3">
      <c r="A21" s="46" t="s">
        <v>48</v>
      </c>
      <c r="B21" s="22" t="s">
        <v>63</v>
      </c>
      <c r="C21" s="42" t="s">
        <v>64</v>
      </c>
      <c r="D21" s="22" t="s">
        <v>30</v>
      </c>
      <c r="E21" s="44" t="s">
        <v>167</v>
      </c>
      <c r="F21" s="8">
        <v>250000</v>
      </c>
      <c r="G21" s="9">
        <v>0</v>
      </c>
      <c r="H21" s="8">
        <v>0</v>
      </c>
      <c r="I21" s="9">
        <v>0</v>
      </c>
      <c r="J21" s="8">
        <v>0</v>
      </c>
      <c r="K21" s="12">
        <v>0</v>
      </c>
      <c r="L21" s="8">
        <v>0</v>
      </c>
      <c r="M21" s="12">
        <v>0</v>
      </c>
      <c r="N21" s="8">
        <v>0</v>
      </c>
      <c r="O21" s="12">
        <v>0</v>
      </c>
      <c r="P21" s="8">
        <f t="shared" si="2"/>
        <v>250000</v>
      </c>
      <c r="Q21" s="39">
        <f t="shared" si="3"/>
        <v>0</v>
      </c>
      <c r="R21" s="40" t="s">
        <v>262</v>
      </c>
    </row>
    <row r="22" spans="1:18" ht="75" customHeight="1" x14ac:dyDescent="0.3">
      <c r="A22" s="46" t="s">
        <v>48</v>
      </c>
      <c r="B22" s="22" t="s">
        <v>65</v>
      </c>
      <c r="C22" s="42" t="s">
        <v>66</v>
      </c>
      <c r="D22" s="22" t="s">
        <v>30</v>
      </c>
      <c r="E22" s="44" t="s">
        <v>36</v>
      </c>
      <c r="F22" s="8">
        <v>1300000</v>
      </c>
      <c r="G22" s="9">
        <v>0</v>
      </c>
      <c r="H22" s="8">
        <v>1200000</v>
      </c>
      <c r="I22" s="9">
        <v>0</v>
      </c>
      <c r="J22" s="8">
        <v>0</v>
      </c>
      <c r="K22" s="12">
        <v>0</v>
      </c>
      <c r="L22" s="8">
        <v>0</v>
      </c>
      <c r="M22" s="12">
        <v>0</v>
      </c>
      <c r="N22" s="8">
        <v>0</v>
      </c>
      <c r="O22" s="12">
        <v>0</v>
      </c>
      <c r="P22" s="8">
        <f t="shared" si="2"/>
        <v>2500000</v>
      </c>
      <c r="Q22" s="39">
        <f t="shared" si="3"/>
        <v>0</v>
      </c>
      <c r="R22" s="40" t="s">
        <v>262</v>
      </c>
    </row>
    <row r="23" spans="1:18" ht="63" x14ac:dyDescent="0.3">
      <c r="A23" s="46" t="s">
        <v>48</v>
      </c>
      <c r="B23" s="22" t="s">
        <v>67</v>
      </c>
      <c r="C23" s="42" t="s">
        <v>68</v>
      </c>
      <c r="D23" s="22" t="s">
        <v>30</v>
      </c>
      <c r="E23" s="44" t="s">
        <v>265</v>
      </c>
      <c r="F23" s="8">
        <v>250000</v>
      </c>
      <c r="G23" s="9">
        <v>0</v>
      </c>
      <c r="H23" s="8">
        <v>0</v>
      </c>
      <c r="I23" s="9">
        <v>0</v>
      </c>
      <c r="J23" s="8">
        <v>0</v>
      </c>
      <c r="K23" s="12">
        <v>0</v>
      </c>
      <c r="L23" s="8">
        <v>0</v>
      </c>
      <c r="M23" s="12">
        <v>0</v>
      </c>
      <c r="N23" s="8">
        <v>0</v>
      </c>
      <c r="O23" s="12">
        <v>0</v>
      </c>
      <c r="P23" s="8">
        <f t="shared" si="2"/>
        <v>250000</v>
      </c>
      <c r="Q23" s="39">
        <f t="shared" si="3"/>
        <v>0</v>
      </c>
      <c r="R23" s="40" t="s">
        <v>262</v>
      </c>
    </row>
    <row r="24" spans="1:18" ht="63" x14ac:dyDescent="0.3">
      <c r="A24" s="46" t="s">
        <v>48</v>
      </c>
      <c r="B24" s="22" t="s">
        <v>69</v>
      </c>
      <c r="C24" s="42" t="s">
        <v>70</v>
      </c>
      <c r="D24" s="22" t="s">
        <v>35</v>
      </c>
      <c r="E24" s="44" t="s">
        <v>71</v>
      </c>
      <c r="F24" s="8">
        <v>300000</v>
      </c>
      <c r="G24" s="9">
        <v>0</v>
      </c>
      <c r="H24" s="8">
        <v>0</v>
      </c>
      <c r="I24" s="9">
        <v>0</v>
      </c>
      <c r="J24" s="8">
        <v>0</v>
      </c>
      <c r="K24" s="12">
        <v>0</v>
      </c>
      <c r="L24" s="8">
        <v>0</v>
      </c>
      <c r="M24" s="12">
        <v>0</v>
      </c>
      <c r="N24" s="8">
        <v>0</v>
      </c>
      <c r="O24" s="12">
        <v>0</v>
      </c>
      <c r="P24" s="8">
        <f t="shared" si="2"/>
        <v>300000</v>
      </c>
      <c r="Q24" s="39">
        <f t="shared" si="3"/>
        <v>0</v>
      </c>
      <c r="R24" s="40" t="s">
        <v>262</v>
      </c>
    </row>
    <row r="25" spans="1:18" ht="63" x14ac:dyDescent="0.3">
      <c r="A25" s="46" t="s">
        <v>48</v>
      </c>
      <c r="B25" s="22" t="s">
        <v>72</v>
      </c>
      <c r="C25" s="42" t="s">
        <v>73</v>
      </c>
      <c r="D25" s="22" t="s">
        <v>30</v>
      </c>
      <c r="E25" s="44" t="s">
        <v>71</v>
      </c>
      <c r="F25" s="8">
        <v>250000</v>
      </c>
      <c r="G25" s="9">
        <v>0</v>
      </c>
      <c r="H25" s="8">
        <v>0</v>
      </c>
      <c r="I25" s="9">
        <v>0</v>
      </c>
      <c r="J25" s="8">
        <v>0</v>
      </c>
      <c r="K25" s="12">
        <v>0</v>
      </c>
      <c r="L25" s="8">
        <v>0</v>
      </c>
      <c r="M25" s="12">
        <v>0</v>
      </c>
      <c r="N25" s="8">
        <v>0</v>
      </c>
      <c r="O25" s="12">
        <v>0</v>
      </c>
      <c r="P25" s="8">
        <f t="shared" si="2"/>
        <v>250000</v>
      </c>
      <c r="Q25" s="39">
        <f t="shared" si="3"/>
        <v>0</v>
      </c>
      <c r="R25" s="40" t="s">
        <v>262</v>
      </c>
    </row>
    <row r="26" spans="1:18" ht="63" x14ac:dyDescent="0.3">
      <c r="A26" s="46" t="s">
        <v>48</v>
      </c>
      <c r="B26" s="22" t="s">
        <v>74</v>
      </c>
      <c r="C26" s="42" t="s">
        <v>75</v>
      </c>
      <c r="D26" s="22" t="s">
        <v>30</v>
      </c>
      <c r="E26" s="44" t="s">
        <v>36</v>
      </c>
      <c r="F26" s="8">
        <v>400000</v>
      </c>
      <c r="G26" s="9">
        <v>0</v>
      </c>
      <c r="H26" s="8">
        <v>0</v>
      </c>
      <c r="I26" s="9">
        <v>0</v>
      </c>
      <c r="J26" s="8">
        <v>0</v>
      </c>
      <c r="K26" s="12">
        <v>0</v>
      </c>
      <c r="L26" s="8">
        <v>0</v>
      </c>
      <c r="M26" s="12">
        <v>0</v>
      </c>
      <c r="N26" s="8">
        <v>0</v>
      </c>
      <c r="O26" s="12">
        <v>0</v>
      </c>
      <c r="P26" s="8">
        <f t="shared" si="2"/>
        <v>400000</v>
      </c>
      <c r="Q26" s="39">
        <f t="shared" si="3"/>
        <v>0</v>
      </c>
      <c r="R26" s="40" t="s">
        <v>262</v>
      </c>
    </row>
    <row r="27" spans="1:18" ht="63" x14ac:dyDescent="0.3">
      <c r="A27" s="46" t="s">
        <v>48</v>
      </c>
      <c r="B27" s="22" t="s">
        <v>76</v>
      </c>
      <c r="C27" s="42" t="s">
        <v>77</v>
      </c>
      <c r="D27" s="22" t="s">
        <v>30</v>
      </c>
      <c r="E27" s="44" t="s">
        <v>265</v>
      </c>
      <c r="F27" s="8">
        <v>400000</v>
      </c>
      <c r="G27" s="9">
        <v>0</v>
      </c>
      <c r="H27" s="8">
        <v>0</v>
      </c>
      <c r="I27" s="9">
        <v>0</v>
      </c>
      <c r="J27" s="8">
        <v>0</v>
      </c>
      <c r="K27" s="12">
        <v>0</v>
      </c>
      <c r="L27" s="8">
        <v>0</v>
      </c>
      <c r="M27" s="12">
        <v>0</v>
      </c>
      <c r="N27" s="8">
        <v>0</v>
      </c>
      <c r="O27" s="12">
        <v>0</v>
      </c>
      <c r="P27" s="8">
        <f t="shared" si="2"/>
        <v>400000</v>
      </c>
      <c r="Q27" s="39">
        <f t="shared" si="3"/>
        <v>0</v>
      </c>
      <c r="R27" s="40" t="s">
        <v>262</v>
      </c>
    </row>
    <row r="28" spans="1:18" ht="63" x14ac:dyDescent="0.3">
      <c r="A28" s="46" t="s">
        <v>48</v>
      </c>
      <c r="B28" s="22" t="s">
        <v>78</v>
      </c>
      <c r="C28" s="42" t="s">
        <v>79</v>
      </c>
      <c r="D28" s="22" t="s">
        <v>35</v>
      </c>
      <c r="E28" s="44" t="s">
        <v>71</v>
      </c>
      <c r="F28" s="8">
        <v>300000</v>
      </c>
      <c r="G28" s="9">
        <v>0</v>
      </c>
      <c r="H28" s="8">
        <v>0</v>
      </c>
      <c r="I28" s="9">
        <v>0</v>
      </c>
      <c r="J28" s="8">
        <v>0</v>
      </c>
      <c r="K28" s="12">
        <v>0</v>
      </c>
      <c r="L28" s="8">
        <v>0</v>
      </c>
      <c r="M28" s="12">
        <v>0</v>
      </c>
      <c r="N28" s="8">
        <v>0</v>
      </c>
      <c r="O28" s="12">
        <v>0</v>
      </c>
      <c r="P28" s="8">
        <f t="shared" si="2"/>
        <v>300000</v>
      </c>
      <c r="Q28" s="39">
        <f t="shared" si="3"/>
        <v>0</v>
      </c>
      <c r="R28" s="40" t="s">
        <v>262</v>
      </c>
    </row>
    <row r="29" spans="1:18" ht="63" x14ac:dyDescent="0.3">
      <c r="A29" s="46" t="s">
        <v>48</v>
      </c>
      <c r="B29" s="22" t="s">
        <v>80</v>
      </c>
      <c r="C29" s="42" t="s">
        <v>81</v>
      </c>
      <c r="D29" s="22" t="s">
        <v>35</v>
      </c>
      <c r="E29" s="44" t="s">
        <v>71</v>
      </c>
      <c r="F29" s="8">
        <v>375000</v>
      </c>
      <c r="G29" s="9">
        <v>0</v>
      </c>
      <c r="H29" s="8">
        <v>375000</v>
      </c>
      <c r="I29" s="9">
        <v>0</v>
      </c>
      <c r="J29" s="8">
        <v>0</v>
      </c>
      <c r="K29" s="12">
        <v>0</v>
      </c>
      <c r="L29" s="8">
        <v>0</v>
      </c>
      <c r="M29" s="12">
        <v>0</v>
      </c>
      <c r="N29" s="8">
        <v>0</v>
      </c>
      <c r="O29" s="12">
        <v>0</v>
      </c>
      <c r="P29" s="8">
        <f t="shared" si="2"/>
        <v>750000</v>
      </c>
      <c r="Q29" s="39">
        <f t="shared" si="3"/>
        <v>0</v>
      </c>
      <c r="R29" s="40" t="s">
        <v>262</v>
      </c>
    </row>
    <row r="30" spans="1:18" ht="63" x14ac:dyDescent="0.3">
      <c r="A30" s="46" t="s">
        <v>48</v>
      </c>
      <c r="B30" s="22" t="s">
        <v>82</v>
      </c>
      <c r="C30" s="42" t="s">
        <v>83</v>
      </c>
      <c r="D30" s="22" t="s">
        <v>35</v>
      </c>
      <c r="E30" s="44" t="s">
        <v>71</v>
      </c>
      <c r="F30" s="8">
        <v>350000</v>
      </c>
      <c r="G30" s="9">
        <v>0</v>
      </c>
      <c r="H30" s="8">
        <v>0</v>
      </c>
      <c r="I30" s="9">
        <v>0</v>
      </c>
      <c r="J30" s="8">
        <v>0</v>
      </c>
      <c r="K30" s="12">
        <v>0</v>
      </c>
      <c r="L30" s="8">
        <v>0</v>
      </c>
      <c r="M30" s="12">
        <v>0</v>
      </c>
      <c r="N30" s="8">
        <v>0</v>
      </c>
      <c r="O30" s="12">
        <v>0</v>
      </c>
      <c r="P30" s="8">
        <f t="shared" si="2"/>
        <v>350000</v>
      </c>
      <c r="Q30" s="39">
        <f t="shared" si="3"/>
        <v>0</v>
      </c>
      <c r="R30" s="40" t="s">
        <v>262</v>
      </c>
    </row>
    <row r="31" spans="1:18" ht="63" x14ac:dyDescent="0.3">
      <c r="A31" s="46" t="s">
        <v>84</v>
      </c>
      <c r="B31" s="22" t="s">
        <v>85</v>
      </c>
      <c r="C31" s="42" t="s">
        <v>86</v>
      </c>
      <c r="D31" s="22" t="s">
        <v>35</v>
      </c>
      <c r="E31" s="44" t="s">
        <v>43</v>
      </c>
      <c r="F31" s="8">
        <v>100000</v>
      </c>
      <c r="G31" s="9">
        <v>100000</v>
      </c>
      <c r="H31" s="8">
        <v>0</v>
      </c>
      <c r="I31" s="9">
        <v>0</v>
      </c>
      <c r="J31" s="8">
        <v>0</v>
      </c>
      <c r="K31" s="12">
        <v>0</v>
      </c>
      <c r="L31" s="8">
        <v>0</v>
      </c>
      <c r="M31" s="12">
        <v>0</v>
      </c>
      <c r="N31" s="8">
        <v>0</v>
      </c>
      <c r="O31" s="12">
        <v>0</v>
      </c>
      <c r="P31" s="8">
        <f t="shared" si="2"/>
        <v>100000</v>
      </c>
      <c r="Q31" s="39">
        <f t="shared" si="3"/>
        <v>100000</v>
      </c>
      <c r="R31" s="41" t="s">
        <v>263</v>
      </c>
    </row>
    <row r="32" spans="1:18" ht="63" x14ac:dyDescent="0.3">
      <c r="A32" s="46" t="s">
        <v>84</v>
      </c>
      <c r="B32" s="22" t="s">
        <v>87</v>
      </c>
      <c r="C32" s="42" t="s">
        <v>88</v>
      </c>
      <c r="D32" s="22" t="s">
        <v>15</v>
      </c>
      <c r="E32" s="44" t="s">
        <v>16</v>
      </c>
      <c r="F32" s="8">
        <v>275000</v>
      </c>
      <c r="G32" s="9">
        <v>150000</v>
      </c>
      <c r="H32" s="8">
        <v>0</v>
      </c>
      <c r="I32" s="9">
        <v>0</v>
      </c>
      <c r="J32" s="8">
        <v>0</v>
      </c>
      <c r="K32" s="12">
        <v>0</v>
      </c>
      <c r="L32" s="8">
        <v>0</v>
      </c>
      <c r="M32" s="12">
        <v>0</v>
      </c>
      <c r="N32" s="8">
        <v>0</v>
      </c>
      <c r="O32" s="12">
        <v>0</v>
      </c>
      <c r="P32" s="8">
        <f t="shared" si="2"/>
        <v>275000</v>
      </c>
      <c r="Q32" s="39">
        <f t="shared" si="3"/>
        <v>150000</v>
      </c>
      <c r="R32" s="41" t="s">
        <v>263</v>
      </c>
    </row>
    <row r="33" spans="1:18" ht="63" x14ac:dyDescent="0.3">
      <c r="A33" s="46" t="s">
        <v>84</v>
      </c>
      <c r="B33" s="22" t="s">
        <v>89</v>
      </c>
      <c r="C33" s="42" t="s">
        <v>90</v>
      </c>
      <c r="D33" s="22" t="s">
        <v>30</v>
      </c>
      <c r="E33" s="44" t="s">
        <v>265</v>
      </c>
      <c r="F33" s="8">
        <v>500000</v>
      </c>
      <c r="G33" s="9">
        <v>350000</v>
      </c>
      <c r="H33" s="8">
        <v>0</v>
      </c>
      <c r="I33" s="9">
        <v>0</v>
      </c>
      <c r="J33" s="8">
        <v>0</v>
      </c>
      <c r="K33" s="12">
        <v>0</v>
      </c>
      <c r="L33" s="8">
        <v>0</v>
      </c>
      <c r="M33" s="12">
        <v>0</v>
      </c>
      <c r="N33" s="8">
        <v>0</v>
      </c>
      <c r="O33" s="12">
        <v>0</v>
      </c>
      <c r="P33" s="8">
        <f t="shared" si="2"/>
        <v>500000</v>
      </c>
      <c r="Q33" s="39">
        <f t="shared" si="3"/>
        <v>350000</v>
      </c>
      <c r="R33" s="41" t="s">
        <v>263</v>
      </c>
    </row>
    <row r="34" spans="1:18" ht="63" x14ac:dyDescent="0.3">
      <c r="A34" s="46" t="s">
        <v>84</v>
      </c>
      <c r="B34" s="22" t="s">
        <v>92</v>
      </c>
      <c r="C34" s="42" t="s">
        <v>93</v>
      </c>
      <c r="D34" s="22" t="s">
        <v>30</v>
      </c>
      <c r="E34" s="44" t="s">
        <v>71</v>
      </c>
      <c r="F34" s="8">
        <v>282000</v>
      </c>
      <c r="G34" s="9">
        <v>282000</v>
      </c>
      <c r="H34" s="8">
        <v>0</v>
      </c>
      <c r="I34" s="9">
        <v>0</v>
      </c>
      <c r="J34" s="8">
        <v>0</v>
      </c>
      <c r="K34" s="12">
        <v>0</v>
      </c>
      <c r="L34" s="8">
        <v>0</v>
      </c>
      <c r="M34" s="12">
        <v>0</v>
      </c>
      <c r="N34" s="8">
        <v>0</v>
      </c>
      <c r="O34" s="12">
        <v>0</v>
      </c>
      <c r="P34" s="8">
        <f t="shared" si="2"/>
        <v>282000</v>
      </c>
      <c r="Q34" s="39">
        <f t="shared" si="3"/>
        <v>282000</v>
      </c>
      <c r="R34" s="41" t="s">
        <v>263</v>
      </c>
    </row>
    <row r="35" spans="1:18" ht="63" x14ac:dyDescent="0.3">
      <c r="A35" s="46" t="s">
        <v>84</v>
      </c>
      <c r="B35" s="22" t="s">
        <v>95</v>
      </c>
      <c r="C35" s="42" t="s">
        <v>96</v>
      </c>
      <c r="D35" s="22" t="s">
        <v>30</v>
      </c>
      <c r="E35" s="44" t="s">
        <v>71</v>
      </c>
      <c r="F35" s="8">
        <v>150000</v>
      </c>
      <c r="G35" s="9">
        <v>125000</v>
      </c>
      <c r="H35" s="8">
        <v>0</v>
      </c>
      <c r="I35" s="9">
        <v>0</v>
      </c>
      <c r="J35" s="8">
        <v>0</v>
      </c>
      <c r="K35" s="12">
        <v>0</v>
      </c>
      <c r="L35" s="8">
        <v>0</v>
      </c>
      <c r="M35" s="12">
        <v>0</v>
      </c>
      <c r="N35" s="8">
        <v>0</v>
      </c>
      <c r="O35" s="12">
        <v>0</v>
      </c>
      <c r="P35" s="8">
        <f t="shared" si="2"/>
        <v>150000</v>
      </c>
      <c r="Q35" s="39">
        <f t="shared" si="3"/>
        <v>125000</v>
      </c>
      <c r="R35" s="41" t="s">
        <v>263</v>
      </c>
    </row>
    <row r="36" spans="1:18" ht="63" x14ac:dyDescent="0.3">
      <c r="A36" s="46" t="s">
        <v>97</v>
      </c>
      <c r="B36" s="22" t="s">
        <v>98</v>
      </c>
      <c r="C36" s="42" t="s">
        <v>99</v>
      </c>
      <c r="D36" s="22" t="s">
        <v>15</v>
      </c>
      <c r="E36" s="44" t="s">
        <v>24</v>
      </c>
      <c r="F36" s="8">
        <v>450000</v>
      </c>
      <c r="G36" s="9">
        <v>450000</v>
      </c>
      <c r="H36" s="8">
        <v>0</v>
      </c>
      <c r="I36" s="9">
        <v>0</v>
      </c>
      <c r="J36" s="8">
        <v>0</v>
      </c>
      <c r="K36" s="12">
        <v>0</v>
      </c>
      <c r="L36" s="8">
        <v>0</v>
      </c>
      <c r="M36" s="12">
        <v>0</v>
      </c>
      <c r="N36" s="8">
        <v>0</v>
      </c>
      <c r="O36" s="12">
        <v>0</v>
      </c>
      <c r="P36" s="8">
        <f t="shared" si="2"/>
        <v>450000</v>
      </c>
      <c r="Q36" s="39">
        <f t="shared" si="3"/>
        <v>450000</v>
      </c>
      <c r="R36" s="41" t="s">
        <v>263</v>
      </c>
    </row>
    <row r="37" spans="1:18" ht="63" x14ac:dyDescent="0.3">
      <c r="A37" s="46" t="s">
        <v>97</v>
      </c>
      <c r="B37" s="22" t="s">
        <v>101</v>
      </c>
      <c r="C37" s="42" t="s">
        <v>102</v>
      </c>
      <c r="D37" s="22" t="s">
        <v>15</v>
      </c>
      <c r="E37" s="44" t="s">
        <v>103</v>
      </c>
      <c r="F37" s="8">
        <v>11347820</v>
      </c>
      <c r="G37" s="9">
        <v>11347820</v>
      </c>
      <c r="H37" s="8">
        <v>14220605</v>
      </c>
      <c r="I37" s="9">
        <v>14220605</v>
      </c>
      <c r="J37" s="8">
        <v>12059518</v>
      </c>
      <c r="K37" s="12">
        <v>12059518</v>
      </c>
      <c r="L37" s="8">
        <v>3000000</v>
      </c>
      <c r="M37" s="12">
        <v>3000000</v>
      </c>
      <c r="N37" s="8">
        <v>0</v>
      </c>
      <c r="O37" s="12">
        <v>0</v>
      </c>
      <c r="P37" s="8">
        <f t="shared" ref="P37:P68" si="4">SUM(F37,H37,J37,L37,N37)</f>
        <v>40627943</v>
      </c>
      <c r="Q37" s="39">
        <f t="shared" ref="Q37:Q68" si="5">SUM(G37,I37,K37,M37,O37)</f>
        <v>40627943</v>
      </c>
      <c r="R37" s="41" t="s">
        <v>263</v>
      </c>
    </row>
    <row r="38" spans="1:18" ht="90" x14ac:dyDescent="0.3">
      <c r="A38" s="46" t="s">
        <v>97</v>
      </c>
      <c r="B38" s="22" t="s">
        <v>104</v>
      </c>
      <c r="C38" s="42" t="s">
        <v>105</v>
      </c>
      <c r="D38" s="22" t="s">
        <v>35</v>
      </c>
      <c r="E38" s="44" t="s">
        <v>43</v>
      </c>
      <c r="F38" s="8">
        <v>250000</v>
      </c>
      <c r="G38" s="9">
        <v>0</v>
      </c>
      <c r="H38" s="8">
        <v>0</v>
      </c>
      <c r="I38" s="9">
        <v>0</v>
      </c>
      <c r="J38" s="8">
        <v>0</v>
      </c>
      <c r="K38" s="12">
        <v>0</v>
      </c>
      <c r="L38" s="8">
        <v>0</v>
      </c>
      <c r="M38" s="12">
        <v>0</v>
      </c>
      <c r="N38" s="8">
        <v>0</v>
      </c>
      <c r="O38" s="12">
        <v>0</v>
      </c>
      <c r="P38" s="8">
        <f t="shared" si="4"/>
        <v>250000</v>
      </c>
      <c r="Q38" s="39">
        <f t="shared" si="5"/>
        <v>0</v>
      </c>
      <c r="R38" s="40" t="s">
        <v>262</v>
      </c>
    </row>
    <row r="39" spans="1:18" ht="90" x14ac:dyDescent="0.3">
      <c r="A39" s="46" t="s">
        <v>97</v>
      </c>
      <c r="B39" s="22" t="s">
        <v>106</v>
      </c>
      <c r="C39" s="42" t="s">
        <v>107</v>
      </c>
      <c r="D39" s="22" t="s">
        <v>15</v>
      </c>
      <c r="E39" s="44" t="s">
        <v>16</v>
      </c>
      <c r="F39" s="8">
        <v>500000</v>
      </c>
      <c r="G39" s="9">
        <v>500000</v>
      </c>
      <c r="H39" s="8">
        <v>0</v>
      </c>
      <c r="I39" s="9">
        <v>0</v>
      </c>
      <c r="J39" s="8">
        <v>0</v>
      </c>
      <c r="K39" s="12">
        <v>0</v>
      </c>
      <c r="L39" s="8">
        <v>0</v>
      </c>
      <c r="M39" s="12">
        <v>0</v>
      </c>
      <c r="N39" s="8">
        <v>0</v>
      </c>
      <c r="O39" s="12">
        <v>0</v>
      </c>
      <c r="P39" s="8">
        <f t="shared" si="4"/>
        <v>500000</v>
      </c>
      <c r="Q39" s="39">
        <f t="shared" si="5"/>
        <v>500000</v>
      </c>
      <c r="R39" s="41" t="s">
        <v>263</v>
      </c>
    </row>
    <row r="40" spans="1:18" ht="63" x14ac:dyDescent="0.3">
      <c r="A40" s="46" t="s">
        <v>97</v>
      </c>
      <c r="B40" s="22" t="s">
        <v>108</v>
      </c>
      <c r="C40" s="42" t="s">
        <v>109</v>
      </c>
      <c r="D40" s="22" t="s">
        <v>30</v>
      </c>
      <c r="E40" s="44" t="s">
        <v>36</v>
      </c>
      <c r="F40" s="8">
        <v>800000</v>
      </c>
      <c r="G40" s="9">
        <v>0</v>
      </c>
      <c r="H40" s="8">
        <v>0</v>
      </c>
      <c r="I40" s="9">
        <v>0</v>
      </c>
      <c r="J40" s="8">
        <v>0</v>
      </c>
      <c r="K40" s="12">
        <v>0</v>
      </c>
      <c r="L40" s="8">
        <v>0</v>
      </c>
      <c r="M40" s="12">
        <v>0</v>
      </c>
      <c r="N40" s="8">
        <v>0</v>
      </c>
      <c r="O40" s="12">
        <v>0</v>
      </c>
      <c r="P40" s="8">
        <f t="shared" si="4"/>
        <v>800000</v>
      </c>
      <c r="Q40" s="39">
        <f t="shared" si="5"/>
        <v>0</v>
      </c>
      <c r="R40" s="40" t="s">
        <v>262</v>
      </c>
    </row>
    <row r="41" spans="1:18" ht="63" x14ac:dyDescent="0.3">
      <c r="A41" s="46" t="s">
        <v>97</v>
      </c>
      <c r="B41" s="22" t="s">
        <v>110</v>
      </c>
      <c r="C41" s="42" t="s">
        <v>111</v>
      </c>
      <c r="D41" s="22" t="s">
        <v>30</v>
      </c>
      <c r="E41" s="44" t="s">
        <v>103</v>
      </c>
      <c r="F41" s="8">
        <v>3858872</v>
      </c>
      <c r="G41" s="9">
        <v>3858872</v>
      </c>
      <c r="H41" s="8">
        <v>3863872.1</v>
      </c>
      <c r="I41" s="9">
        <v>3863872</v>
      </c>
      <c r="J41" s="8">
        <v>3868872.1</v>
      </c>
      <c r="K41" s="12">
        <v>3868872.1</v>
      </c>
      <c r="L41" s="8">
        <v>0</v>
      </c>
      <c r="M41" s="12">
        <v>0</v>
      </c>
      <c r="N41" s="8">
        <v>0</v>
      </c>
      <c r="O41" s="12">
        <v>0</v>
      </c>
      <c r="P41" s="8">
        <f t="shared" si="4"/>
        <v>11591616.199999999</v>
      </c>
      <c r="Q41" s="39">
        <f t="shared" si="5"/>
        <v>11591616.1</v>
      </c>
      <c r="R41" s="41" t="s">
        <v>263</v>
      </c>
    </row>
    <row r="42" spans="1:18" ht="63" x14ac:dyDescent="0.3">
      <c r="A42" s="46" t="s">
        <v>112</v>
      </c>
      <c r="B42" s="22" t="s">
        <v>113</v>
      </c>
      <c r="C42" s="42" t="s">
        <v>114</v>
      </c>
      <c r="D42" s="22" t="s">
        <v>30</v>
      </c>
      <c r="E42" s="44" t="s">
        <v>36</v>
      </c>
      <c r="F42" s="8">
        <v>300000</v>
      </c>
      <c r="G42" s="9">
        <v>300000</v>
      </c>
      <c r="H42" s="8">
        <v>300000</v>
      </c>
      <c r="I42" s="9">
        <v>300000</v>
      </c>
      <c r="J42" s="8">
        <v>0</v>
      </c>
      <c r="K42" s="12">
        <v>0</v>
      </c>
      <c r="L42" s="8">
        <v>0</v>
      </c>
      <c r="M42" s="12">
        <v>0</v>
      </c>
      <c r="N42" s="8">
        <v>0</v>
      </c>
      <c r="O42" s="12">
        <v>0</v>
      </c>
      <c r="P42" s="8">
        <f t="shared" si="4"/>
        <v>600000</v>
      </c>
      <c r="Q42" s="39">
        <f t="shared" si="5"/>
        <v>600000</v>
      </c>
      <c r="R42" s="41" t="s">
        <v>263</v>
      </c>
    </row>
    <row r="43" spans="1:18" ht="63" x14ac:dyDescent="0.3">
      <c r="A43" s="46" t="s">
        <v>112</v>
      </c>
      <c r="B43" s="22" t="s">
        <v>115</v>
      </c>
      <c r="C43" s="42" t="s">
        <v>116</v>
      </c>
      <c r="D43" s="22" t="s">
        <v>30</v>
      </c>
      <c r="E43" s="44" t="s">
        <v>16</v>
      </c>
      <c r="F43" s="8">
        <v>100000</v>
      </c>
      <c r="G43" s="9">
        <v>100000</v>
      </c>
      <c r="H43" s="8">
        <v>300000</v>
      </c>
      <c r="I43" s="9">
        <v>300000</v>
      </c>
      <c r="J43" s="8">
        <v>0</v>
      </c>
      <c r="K43" s="12">
        <v>0</v>
      </c>
      <c r="L43" s="8">
        <v>0</v>
      </c>
      <c r="M43" s="12">
        <v>0</v>
      </c>
      <c r="N43" s="8">
        <v>0</v>
      </c>
      <c r="O43" s="12">
        <v>0</v>
      </c>
      <c r="P43" s="8">
        <f t="shared" si="4"/>
        <v>400000</v>
      </c>
      <c r="Q43" s="39">
        <f t="shared" si="5"/>
        <v>400000</v>
      </c>
      <c r="R43" s="41" t="s">
        <v>263</v>
      </c>
    </row>
    <row r="44" spans="1:18" ht="63" x14ac:dyDescent="0.3">
      <c r="A44" s="46" t="s">
        <v>117</v>
      </c>
      <c r="B44" s="22" t="s">
        <v>118</v>
      </c>
      <c r="C44" s="42" t="s">
        <v>119</v>
      </c>
      <c r="D44" s="22" t="s">
        <v>30</v>
      </c>
      <c r="E44" s="44" t="s">
        <v>167</v>
      </c>
      <c r="F44" s="8">
        <v>384000</v>
      </c>
      <c r="G44" s="9">
        <v>384000</v>
      </c>
      <c r="H44" s="8">
        <v>0</v>
      </c>
      <c r="I44" s="9">
        <v>0</v>
      </c>
      <c r="J44" s="8">
        <v>0</v>
      </c>
      <c r="K44" s="12">
        <v>0</v>
      </c>
      <c r="L44" s="8">
        <v>0</v>
      </c>
      <c r="M44" s="12">
        <v>0</v>
      </c>
      <c r="N44" s="8">
        <v>0</v>
      </c>
      <c r="O44" s="12">
        <v>0</v>
      </c>
      <c r="P44" s="8">
        <f t="shared" si="4"/>
        <v>384000</v>
      </c>
      <c r="Q44" s="39">
        <f t="shared" si="5"/>
        <v>384000</v>
      </c>
      <c r="R44" s="41" t="s">
        <v>263</v>
      </c>
    </row>
    <row r="45" spans="1:18" ht="63" x14ac:dyDescent="0.3">
      <c r="A45" s="46" t="s">
        <v>117</v>
      </c>
      <c r="B45" s="22" t="s">
        <v>120</v>
      </c>
      <c r="C45" s="42" t="s">
        <v>121</v>
      </c>
      <c r="D45" s="22" t="s">
        <v>15</v>
      </c>
      <c r="E45" s="44" t="s">
        <v>62</v>
      </c>
      <c r="F45" s="8">
        <v>1075729</v>
      </c>
      <c r="G45" s="9">
        <v>1075729</v>
      </c>
      <c r="H45" s="8">
        <v>727567</v>
      </c>
      <c r="I45" s="9">
        <v>727567</v>
      </c>
      <c r="J45" s="8">
        <v>0</v>
      </c>
      <c r="K45" s="12">
        <v>0</v>
      </c>
      <c r="L45" s="8">
        <v>0</v>
      </c>
      <c r="M45" s="12">
        <v>0</v>
      </c>
      <c r="N45" s="8">
        <v>0</v>
      </c>
      <c r="O45" s="12">
        <v>0</v>
      </c>
      <c r="P45" s="8">
        <f t="shared" si="4"/>
        <v>1803296</v>
      </c>
      <c r="Q45" s="39">
        <f t="shared" si="5"/>
        <v>1803296</v>
      </c>
      <c r="R45" s="41" t="s">
        <v>263</v>
      </c>
    </row>
    <row r="46" spans="1:18" ht="72" x14ac:dyDescent="0.3">
      <c r="A46" s="46" t="s">
        <v>117</v>
      </c>
      <c r="B46" s="22" t="s">
        <v>123</v>
      </c>
      <c r="C46" s="42" t="s">
        <v>124</v>
      </c>
      <c r="D46" s="22" t="s">
        <v>30</v>
      </c>
      <c r="E46" s="44" t="s">
        <v>71</v>
      </c>
      <c r="F46" s="8">
        <v>571535</v>
      </c>
      <c r="G46" s="9">
        <v>297535</v>
      </c>
      <c r="H46" s="8">
        <v>0</v>
      </c>
      <c r="I46" s="9">
        <v>0</v>
      </c>
      <c r="J46" s="8">
        <v>0</v>
      </c>
      <c r="K46" s="12">
        <v>0</v>
      </c>
      <c r="L46" s="8">
        <v>0</v>
      </c>
      <c r="M46" s="12">
        <v>0</v>
      </c>
      <c r="N46" s="8">
        <v>0</v>
      </c>
      <c r="O46" s="12">
        <v>0</v>
      </c>
      <c r="P46" s="8">
        <f t="shared" si="4"/>
        <v>571535</v>
      </c>
      <c r="Q46" s="39">
        <f t="shared" si="5"/>
        <v>297535</v>
      </c>
      <c r="R46" s="41" t="s">
        <v>263</v>
      </c>
    </row>
    <row r="47" spans="1:18" ht="82.5" customHeight="1" x14ac:dyDescent="0.3">
      <c r="A47" s="46" t="s">
        <v>125</v>
      </c>
      <c r="B47" s="22" t="s">
        <v>126</v>
      </c>
      <c r="C47" s="42" t="s">
        <v>127</v>
      </c>
      <c r="D47" s="22" t="s">
        <v>30</v>
      </c>
      <c r="E47" s="44" t="s">
        <v>43</v>
      </c>
      <c r="F47" s="8">
        <v>493907</v>
      </c>
      <c r="G47" s="9">
        <v>0</v>
      </c>
      <c r="H47" s="8">
        <v>82880</v>
      </c>
      <c r="I47" s="9">
        <v>0</v>
      </c>
      <c r="J47" s="8">
        <v>82880</v>
      </c>
      <c r="K47" s="12">
        <v>0</v>
      </c>
      <c r="L47" s="8">
        <v>82880</v>
      </c>
      <c r="M47" s="12">
        <v>0</v>
      </c>
      <c r="N47" s="8">
        <v>82880</v>
      </c>
      <c r="O47" s="12">
        <v>0</v>
      </c>
      <c r="P47" s="8">
        <f t="shared" si="4"/>
        <v>825427</v>
      </c>
      <c r="Q47" s="39">
        <f t="shared" si="5"/>
        <v>0</v>
      </c>
      <c r="R47" s="40" t="s">
        <v>262</v>
      </c>
    </row>
    <row r="48" spans="1:18" ht="63" x14ac:dyDescent="0.3">
      <c r="A48" s="46" t="s">
        <v>125</v>
      </c>
      <c r="B48" s="22" t="s">
        <v>129</v>
      </c>
      <c r="C48" s="42" t="s">
        <v>130</v>
      </c>
      <c r="D48" s="22" t="s">
        <v>30</v>
      </c>
      <c r="E48" s="44" t="s">
        <v>167</v>
      </c>
      <c r="F48" s="8">
        <v>766000</v>
      </c>
      <c r="G48" s="9">
        <v>0</v>
      </c>
      <c r="H48" s="8">
        <v>766000</v>
      </c>
      <c r="I48" s="9">
        <v>0</v>
      </c>
      <c r="J48" s="8">
        <v>766000</v>
      </c>
      <c r="K48" s="12">
        <v>0</v>
      </c>
      <c r="L48" s="8">
        <v>766000</v>
      </c>
      <c r="M48" s="12">
        <v>0</v>
      </c>
      <c r="N48" s="8">
        <v>766000</v>
      </c>
      <c r="O48" s="12">
        <v>0</v>
      </c>
      <c r="P48" s="8">
        <f t="shared" si="4"/>
        <v>3830000</v>
      </c>
      <c r="Q48" s="39">
        <f t="shared" si="5"/>
        <v>0</v>
      </c>
      <c r="R48" s="40" t="s">
        <v>262</v>
      </c>
    </row>
    <row r="49" spans="1:18" ht="72" x14ac:dyDescent="0.3">
      <c r="A49" s="46" t="s">
        <v>132</v>
      </c>
      <c r="B49" s="22" t="s">
        <v>133</v>
      </c>
      <c r="C49" s="42" t="s">
        <v>134</v>
      </c>
      <c r="D49" s="22" t="s">
        <v>30</v>
      </c>
      <c r="E49" s="44" t="s">
        <v>36</v>
      </c>
      <c r="F49" s="8">
        <v>1012000</v>
      </c>
      <c r="G49" s="9">
        <v>0</v>
      </c>
      <c r="H49" s="8">
        <v>0</v>
      </c>
      <c r="I49" s="9">
        <v>240000</v>
      </c>
      <c r="J49" s="8">
        <v>0</v>
      </c>
      <c r="K49" s="12">
        <v>0</v>
      </c>
      <c r="L49" s="8">
        <v>0</v>
      </c>
      <c r="M49" s="12">
        <v>0</v>
      </c>
      <c r="N49" s="8">
        <v>0</v>
      </c>
      <c r="O49" s="12">
        <v>0</v>
      </c>
      <c r="P49" s="8">
        <f t="shared" si="4"/>
        <v>1012000</v>
      </c>
      <c r="Q49" s="39">
        <f t="shared" si="5"/>
        <v>240000</v>
      </c>
      <c r="R49" s="41" t="s">
        <v>263</v>
      </c>
    </row>
    <row r="50" spans="1:18" ht="63" x14ac:dyDescent="0.3">
      <c r="A50" s="46" t="s">
        <v>135</v>
      </c>
      <c r="B50" s="22" t="s">
        <v>136</v>
      </c>
      <c r="C50" s="42" t="s">
        <v>137</v>
      </c>
      <c r="D50" s="22" t="s">
        <v>35</v>
      </c>
      <c r="E50" s="44" t="s">
        <v>43</v>
      </c>
      <c r="F50" s="8">
        <v>1500000</v>
      </c>
      <c r="G50" s="9">
        <v>0</v>
      </c>
      <c r="H50" s="8">
        <v>0</v>
      </c>
      <c r="I50" s="9">
        <v>0</v>
      </c>
      <c r="J50" s="8">
        <v>0</v>
      </c>
      <c r="K50" s="12">
        <v>0</v>
      </c>
      <c r="L50" s="8">
        <v>0</v>
      </c>
      <c r="M50" s="12">
        <v>0</v>
      </c>
      <c r="N50" s="8">
        <v>0</v>
      </c>
      <c r="O50" s="12">
        <v>0</v>
      </c>
      <c r="P50" s="8">
        <f t="shared" si="4"/>
        <v>1500000</v>
      </c>
      <c r="Q50" s="39">
        <f t="shared" si="5"/>
        <v>0</v>
      </c>
      <c r="R50" s="40" t="s">
        <v>262</v>
      </c>
    </row>
    <row r="51" spans="1:18" ht="63" x14ac:dyDescent="0.3">
      <c r="A51" s="46" t="s">
        <v>138</v>
      </c>
      <c r="B51" s="22" t="s">
        <v>139</v>
      </c>
      <c r="C51" s="42" t="s">
        <v>140</v>
      </c>
      <c r="D51" s="22" t="s">
        <v>30</v>
      </c>
      <c r="E51" s="44" t="s">
        <v>36</v>
      </c>
      <c r="F51" s="8">
        <v>200000</v>
      </c>
      <c r="G51" s="9">
        <f>F51</f>
        <v>200000</v>
      </c>
      <c r="H51" s="8">
        <v>200000</v>
      </c>
      <c r="I51" s="9">
        <v>200000</v>
      </c>
      <c r="J51" s="8">
        <v>0</v>
      </c>
      <c r="K51" s="12">
        <v>0</v>
      </c>
      <c r="L51" s="8">
        <v>0</v>
      </c>
      <c r="M51" s="12">
        <v>0</v>
      </c>
      <c r="N51" s="8">
        <v>0</v>
      </c>
      <c r="O51" s="12">
        <v>0</v>
      </c>
      <c r="P51" s="8">
        <f t="shared" si="4"/>
        <v>400000</v>
      </c>
      <c r="Q51" s="39">
        <f t="shared" si="5"/>
        <v>400000</v>
      </c>
      <c r="R51" s="41" t="s">
        <v>263</v>
      </c>
    </row>
    <row r="52" spans="1:18" ht="90" x14ac:dyDescent="0.3">
      <c r="A52" s="46" t="s">
        <v>138</v>
      </c>
      <c r="B52" s="22" t="s">
        <v>141</v>
      </c>
      <c r="C52" s="42" t="s">
        <v>142</v>
      </c>
      <c r="D52" s="22" t="s">
        <v>30</v>
      </c>
      <c r="E52" s="44" t="s">
        <v>265</v>
      </c>
      <c r="F52" s="8">
        <v>0</v>
      </c>
      <c r="G52" s="9">
        <v>0</v>
      </c>
      <c r="H52" s="8">
        <v>9459812</v>
      </c>
      <c r="I52" s="9">
        <f>H52</f>
        <v>9459812</v>
      </c>
      <c r="J52" s="8">
        <v>7644607</v>
      </c>
      <c r="K52" s="12">
        <f>J52</f>
        <v>7644607</v>
      </c>
      <c r="L52" s="8">
        <v>0</v>
      </c>
      <c r="M52" s="12">
        <v>0</v>
      </c>
      <c r="N52" s="8">
        <v>0</v>
      </c>
      <c r="O52" s="12">
        <v>0</v>
      </c>
      <c r="P52" s="8">
        <f t="shared" si="4"/>
        <v>17104419</v>
      </c>
      <c r="Q52" s="39">
        <f t="shared" si="5"/>
        <v>17104419</v>
      </c>
      <c r="R52" s="41" t="s">
        <v>263</v>
      </c>
    </row>
    <row r="53" spans="1:18" ht="108" x14ac:dyDescent="0.3">
      <c r="A53" s="46" t="s">
        <v>138</v>
      </c>
      <c r="B53" s="22" t="s">
        <v>143</v>
      </c>
      <c r="C53" s="42" t="s">
        <v>144</v>
      </c>
      <c r="D53" s="22" t="s">
        <v>35</v>
      </c>
      <c r="E53" s="44" t="s">
        <v>36</v>
      </c>
      <c r="F53" s="8">
        <v>550000</v>
      </c>
      <c r="G53" s="9">
        <f>F53</f>
        <v>550000</v>
      </c>
      <c r="H53" s="8">
        <v>0</v>
      </c>
      <c r="I53" s="9">
        <v>0</v>
      </c>
      <c r="J53" s="8">
        <v>0</v>
      </c>
      <c r="K53" s="12">
        <v>0</v>
      </c>
      <c r="L53" s="8">
        <v>0</v>
      </c>
      <c r="M53" s="12">
        <v>0</v>
      </c>
      <c r="N53" s="8">
        <v>0</v>
      </c>
      <c r="O53" s="12">
        <v>0</v>
      </c>
      <c r="P53" s="8">
        <f t="shared" si="4"/>
        <v>550000</v>
      </c>
      <c r="Q53" s="39">
        <f t="shared" si="5"/>
        <v>550000</v>
      </c>
      <c r="R53" s="41" t="s">
        <v>263</v>
      </c>
    </row>
    <row r="54" spans="1:18" ht="72" x14ac:dyDescent="0.3">
      <c r="A54" s="46" t="s">
        <v>138</v>
      </c>
      <c r="B54" s="22" t="s">
        <v>145</v>
      </c>
      <c r="C54" s="42" t="s">
        <v>146</v>
      </c>
      <c r="D54" s="22" t="s">
        <v>30</v>
      </c>
      <c r="E54" s="44" t="s">
        <v>36</v>
      </c>
      <c r="F54" s="8">
        <v>200000</v>
      </c>
      <c r="G54" s="9">
        <f>F54</f>
        <v>200000</v>
      </c>
      <c r="H54" s="8">
        <v>0</v>
      </c>
      <c r="I54" s="9">
        <v>0</v>
      </c>
      <c r="J54" s="8">
        <v>0</v>
      </c>
      <c r="K54" s="12">
        <v>0</v>
      </c>
      <c r="L54" s="8">
        <v>0</v>
      </c>
      <c r="M54" s="12">
        <v>0</v>
      </c>
      <c r="N54" s="8">
        <v>0</v>
      </c>
      <c r="O54" s="12">
        <v>0</v>
      </c>
      <c r="P54" s="8">
        <f t="shared" si="4"/>
        <v>200000</v>
      </c>
      <c r="Q54" s="39">
        <f t="shared" si="5"/>
        <v>200000</v>
      </c>
      <c r="R54" s="41" t="s">
        <v>263</v>
      </c>
    </row>
    <row r="55" spans="1:18" ht="72" x14ac:dyDescent="0.3">
      <c r="A55" s="46" t="s">
        <v>147</v>
      </c>
      <c r="B55" s="22" t="s">
        <v>148</v>
      </c>
      <c r="C55" s="42" t="s">
        <v>149</v>
      </c>
      <c r="D55" s="22" t="s">
        <v>30</v>
      </c>
      <c r="E55" s="44" t="s">
        <v>265</v>
      </c>
      <c r="F55" s="8">
        <v>550000</v>
      </c>
      <c r="G55" s="9">
        <v>535000</v>
      </c>
      <c r="H55" s="8">
        <v>0</v>
      </c>
      <c r="I55" s="9">
        <v>0</v>
      </c>
      <c r="J55" s="8">
        <v>0</v>
      </c>
      <c r="K55" s="12">
        <v>0</v>
      </c>
      <c r="L55" s="8">
        <v>0</v>
      </c>
      <c r="M55" s="12">
        <v>0</v>
      </c>
      <c r="N55" s="8">
        <v>0</v>
      </c>
      <c r="O55" s="12">
        <v>0</v>
      </c>
      <c r="P55" s="8">
        <f t="shared" si="4"/>
        <v>550000</v>
      </c>
      <c r="Q55" s="39">
        <f t="shared" si="5"/>
        <v>535000</v>
      </c>
      <c r="R55" s="41" t="s">
        <v>263</v>
      </c>
    </row>
    <row r="56" spans="1:18" ht="63" x14ac:dyDescent="0.3">
      <c r="A56" s="46" t="s">
        <v>147</v>
      </c>
      <c r="B56" s="22" t="s">
        <v>150</v>
      </c>
      <c r="C56" s="42" t="s">
        <v>151</v>
      </c>
      <c r="D56" s="22" t="s">
        <v>30</v>
      </c>
      <c r="E56" s="44" t="s">
        <v>71</v>
      </c>
      <c r="F56" s="8">
        <v>150000</v>
      </c>
      <c r="G56" s="9">
        <v>150000</v>
      </c>
      <c r="H56" s="8">
        <v>0</v>
      </c>
      <c r="I56" s="9">
        <v>0</v>
      </c>
      <c r="J56" s="8">
        <v>0</v>
      </c>
      <c r="K56" s="12">
        <v>0</v>
      </c>
      <c r="L56" s="8">
        <v>0</v>
      </c>
      <c r="M56" s="12">
        <v>0</v>
      </c>
      <c r="N56" s="8">
        <v>0</v>
      </c>
      <c r="O56" s="12">
        <v>0</v>
      </c>
      <c r="P56" s="8">
        <f t="shared" si="4"/>
        <v>150000</v>
      </c>
      <c r="Q56" s="39">
        <f t="shared" si="5"/>
        <v>150000</v>
      </c>
      <c r="R56" s="41" t="s">
        <v>263</v>
      </c>
    </row>
    <row r="57" spans="1:18" ht="63" x14ac:dyDescent="0.3">
      <c r="A57" s="46" t="s">
        <v>152</v>
      </c>
      <c r="B57" s="22" t="s">
        <v>153</v>
      </c>
      <c r="C57" s="42" t="s">
        <v>154</v>
      </c>
      <c r="D57" s="22" t="s">
        <v>30</v>
      </c>
      <c r="E57" s="44" t="s">
        <v>103</v>
      </c>
      <c r="F57" s="8">
        <v>45340669</v>
      </c>
      <c r="G57" s="9">
        <v>0</v>
      </c>
      <c r="H57" s="8">
        <v>46033292</v>
      </c>
      <c r="I57" s="9">
        <v>0</v>
      </c>
      <c r="J57" s="8">
        <v>0</v>
      </c>
      <c r="K57" s="12">
        <v>0</v>
      </c>
      <c r="L57" s="8">
        <v>0</v>
      </c>
      <c r="M57" s="12">
        <v>0</v>
      </c>
      <c r="N57" s="8">
        <v>0</v>
      </c>
      <c r="O57" s="12">
        <v>0</v>
      </c>
      <c r="P57" s="8">
        <f t="shared" si="4"/>
        <v>91373961</v>
      </c>
      <c r="Q57" s="39">
        <f t="shared" si="5"/>
        <v>0</v>
      </c>
      <c r="R57" s="40" t="s">
        <v>262</v>
      </c>
    </row>
    <row r="58" spans="1:18" ht="90" x14ac:dyDescent="0.4">
      <c r="A58" s="46" t="s">
        <v>155</v>
      </c>
      <c r="B58" s="22" t="s">
        <v>156</v>
      </c>
      <c r="C58" s="42" t="s">
        <v>157</v>
      </c>
      <c r="D58" s="22" t="s">
        <v>158</v>
      </c>
      <c r="E58" s="44" t="s">
        <v>71</v>
      </c>
      <c r="F58" s="14">
        <v>2600000</v>
      </c>
      <c r="G58" s="9"/>
      <c r="H58" s="14">
        <v>5800000</v>
      </c>
      <c r="I58" s="9"/>
      <c r="J58" s="14">
        <v>5800000</v>
      </c>
      <c r="K58" s="12"/>
      <c r="L58" s="14"/>
      <c r="M58" s="12"/>
      <c r="N58" s="14"/>
      <c r="O58" s="12"/>
      <c r="P58" s="14">
        <f t="shared" si="4"/>
        <v>14200000</v>
      </c>
      <c r="Q58" s="39">
        <f t="shared" si="5"/>
        <v>0</v>
      </c>
      <c r="R58" s="40" t="s">
        <v>262</v>
      </c>
    </row>
    <row r="59" spans="1:18" ht="72" x14ac:dyDescent="0.4">
      <c r="A59" s="46" t="s">
        <v>155</v>
      </c>
      <c r="B59" s="22" t="s">
        <v>159</v>
      </c>
      <c r="C59" s="42" t="s">
        <v>160</v>
      </c>
      <c r="D59" s="22" t="s">
        <v>161</v>
      </c>
      <c r="E59" s="44" t="s">
        <v>16</v>
      </c>
      <c r="F59" s="14">
        <v>449000</v>
      </c>
      <c r="G59" s="9"/>
      <c r="H59" s="14"/>
      <c r="I59" s="9"/>
      <c r="J59" s="8"/>
      <c r="K59" s="12"/>
      <c r="L59" s="8"/>
      <c r="M59" s="12"/>
      <c r="N59" s="8"/>
      <c r="O59" s="12"/>
      <c r="P59" s="8">
        <f t="shared" si="4"/>
        <v>449000</v>
      </c>
      <c r="Q59" s="39">
        <f t="shared" si="5"/>
        <v>0</v>
      </c>
      <c r="R59" s="40" t="s">
        <v>262</v>
      </c>
    </row>
    <row r="60" spans="1:18" ht="162" x14ac:dyDescent="0.4">
      <c r="A60" s="46" t="s">
        <v>155</v>
      </c>
      <c r="B60" s="22" t="s">
        <v>162</v>
      </c>
      <c r="C60" s="42" t="s">
        <v>163</v>
      </c>
      <c r="D60" s="22" t="s">
        <v>164</v>
      </c>
      <c r="E60" s="44" t="s">
        <v>16</v>
      </c>
      <c r="F60" s="14">
        <v>250000</v>
      </c>
      <c r="G60" s="9"/>
      <c r="H60" s="14"/>
      <c r="I60" s="9"/>
      <c r="J60" s="8"/>
      <c r="K60" s="12"/>
      <c r="L60" s="8"/>
      <c r="M60" s="12"/>
      <c r="N60" s="8"/>
      <c r="O60" s="12"/>
      <c r="P60" s="8">
        <f t="shared" si="4"/>
        <v>250000</v>
      </c>
      <c r="Q60" s="39">
        <f t="shared" si="5"/>
        <v>0</v>
      </c>
      <c r="R60" s="40" t="s">
        <v>262</v>
      </c>
    </row>
    <row r="61" spans="1:18" ht="72" x14ac:dyDescent="0.4">
      <c r="A61" s="46" t="s">
        <v>155</v>
      </c>
      <c r="B61" s="22" t="s">
        <v>165</v>
      </c>
      <c r="C61" s="42" t="s">
        <v>166</v>
      </c>
      <c r="D61" s="22" t="s">
        <v>164</v>
      </c>
      <c r="E61" s="44" t="s">
        <v>167</v>
      </c>
      <c r="F61" s="14">
        <v>120000</v>
      </c>
      <c r="G61" s="9"/>
      <c r="H61" s="14">
        <v>120000</v>
      </c>
      <c r="I61" s="9"/>
      <c r="J61" s="14">
        <v>120000</v>
      </c>
      <c r="K61" s="12"/>
      <c r="L61" s="14"/>
      <c r="M61" s="12"/>
      <c r="N61" s="14"/>
      <c r="O61" s="12"/>
      <c r="P61" s="14">
        <f t="shared" si="4"/>
        <v>360000</v>
      </c>
      <c r="Q61" s="39">
        <f t="shared" si="5"/>
        <v>0</v>
      </c>
      <c r="R61" s="40" t="s">
        <v>262</v>
      </c>
    </row>
    <row r="62" spans="1:18" ht="126" customHeight="1" x14ac:dyDescent="0.3">
      <c r="A62" s="46" t="s">
        <v>168</v>
      </c>
      <c r="B62" s="22" t="s">
        <v>169</v>
      </c>
      <c r="C62" s="42" t="s">
        <v>170</v>
      </c>
      <c r="D62" s="22" t="s">
        <v>30</v>
      </c>
      <c r="E62" s="44" t="s">
        <v>167</v>
      </c>
      <c r="F62" s="8">
        <v>100000</v>
      </c>
      <c r="G62" s="9">
        <v>0</v>
      </c>
      <c r="H62" s="8">
        <v>100000</v>
      </c>
      <c r="I62" s="9">
        <v>0</v>
      </c>
      <c r="J62" s="8">
        <v>0</v>
      </c>
      <c r="K62" s="12">
        <v>0</v>
      </c>
      <c r="L62" s="8">
        <v>0</v>
      </c>
      <c r="M62" s="12">
        <v>0</v>
      </c>
      <c r="N62" s="8">
        <v>0</v>
      </c>
      <c r="O62" s="12">
        <v>0</v>
      </c>
      <c r="P62" s="8">
        <f t="shared" si="4"/>
        <v>200000</v>
      </c>
      <c r="Q62" s="39">
        <f t="shared" si="5"/>
        <v>0</v>
      </c>
      <c r="R62" s="40" t="s">
        <v>262</v>
      </c>
    </row>
    <row r="63" spans="1:18" ht="63" x14ac:dyDescent="0.3">
      <c r="A63" s="46" t="s">
        <v>171</v>
      </c>
      <c r="B63" s="22" t="s">
        <v>172</v>
      </c>
      <c r="C63" s="42" t="s">
        <v>173</v>
      </c>
      <c r="D63" s="22" t="s">
        <v>15</v>
      </c>
      <c r="E63" s="44" t="s">
        <v>36</v>
      </c>
      <c r="F63" s="8">
        <v>100000</v>
      </c>
      <c r="G63" s="9">
        <v>100000</v>
      </c>
      <c r="H63" s="8">
        <v>100000</v>
      </c>
      <c r="I63" s="9">
        <v>100000</v>
      </c>
      <c r="J63" s="8">
        <v>0</v>
      </c>
      <c r="K63" s="12">
        <v>0</v>
      </c>
      <c r="L63" s="8">
        <v>0</v>
      </c>
      <c r="M63" s="12">
        <v>0</v>
      </c>
      <c r="N63" s="8">
        <v>0</v>
      </c>
      <c r="O63" s="12">
        <v>0</v>
      </c>
      <c r="P63" s="8">
        <f t="shared" si="4"/>
        <v>200000</v>
      </c>
      <c r="Q63" s="39">
        <f t="shared" si="5"/>
        <v>200000</v>
      </c>
      <c r="R63" s="41" t="s">
        <v>263</v>
      </c>
    </row>
    <row r="64" spans="1:18" ht="63" x14ac:dyDescent="0.3">
      <c r="A64" s="46" t="s">
        <v>171</v>
      </c>
      <c r="B64" s="22" t="s">
        <v>175</v>
      </c>
      <c r="C64" s="42" t="s">
        <v>176</v>
      </c>
      <c r="D64" s="22" t="s">
        <v>15</v>
      </c>
      <c r="E64" s="44" t="s">
        <v>24</v>
      </c>
      <c r="F64" s="8">
        <v>100000</v>
      </c>
      <c r="G64" s="9">
        <v>100000</v>
      </c>
      <c r="H64" s="8">
        <v>100000</v>
      </c>
      <c r="I64" s="9">
        <v>100000</v>
      </c>
      <c r="J64" s="8">
        <v>0</v>
      </c>
      <c r="K64" s="12">
        <v>0</v>
      </c>
      <c r="L64" s="8">
        <v>0</v>
      </c>
      <c r="M64" s="12">
        <v>0</v>
      </c>
      <c r="N64" s="8">
        <v>0</v>
      </c>
      <c r="O64" s="12">
        <v>0</v>
      </c>
      <c r="P64" s="8">
        <f t="shared" si="4"/>
        <v>200000</v>
      </c>
      <c r="Q64" s="39">
        <f t="shared" si="5"/>
        <v>200000</v>
      </c>
      <c r="R64" s="41" t="s">
        <v>263</v>
      </c>
    </row>
    <row r="65" spans="1:18" ht="63" x14ac:dyDescent="0.3">
      <c r="A65" s="46" t="s">
        <v>171</v>
      </c>
      <c r="B65" s="22" t="s">
        <v>177</v>
      </c>
      <c r="C65" s="42" t="s">
        <v>178</v>
      </c>
      <c r="D65" s="22" t="s">
        <v>30</v>
      </c>
      <c r="E65" s="44" t="s">
        <v>16</v>
      </c>
      <c r="F65" s="8">
        <v>400000</v>
      </c>
      <c r="G65" s="9">
        <v>400000</v>
      </c>
      <c r="H65" s="8">
        <v>100000</v>
      </c>
      <c r="I65" s="9">
        <v>100000</v>
      </c>
      <c r="J65" s="8">
        <v>0</v>
      </c>
      <c r="K65" s="12">
        <v>0</v>
      </c>
      <c r="L65" s="8">
        <v>0</v>
      </c>
      <c r="M65" s="12">
        <v>0</v>
      </c>
      <c r="N65" s="8">
        <v>0</v>
      </c>
      <c r="O65" s="12">
        <v>0</v>
      </c>
      <c r="P65" s="8">
        <f t="shared" si="4"/>
        <v>500000</v>
      </c>
      <c r="Q65" s="39">
        <f t="shared" si="5"/>
        <v>500000</v>
      </c>
      <c r="R65" s="41" t="s">
        <v>263</v>
      </c>
    </row>
    <row r="66" spans="1:18" ht="63" x14ac:dyDescent="0.3">
      <c r="A66" s="46" t="s">
        <v>171</v>
      </c>
      <c r="B66" s="22" t="s">
        <v>179</v>
      </c>
      <c r="C66" s="42" t="s">
        <v>180</v>
      </c>
      <c r="D66" s="22" t="s">
        <v>15</v>
      </c>
      <c r="E66" s="44" t="s">
        <v>16</v>
      </c>
      <c r="F66" s="8">
        <v>150000</v>
      </c>
      <c r="G66" s="9">
        <v>150000</v>
      </c>
      <c r="H66" s="8">
        <v>0</v>
      </c>
      <c r="I66" s="9">
        <v>0</v>
      </c>
      <c r="J66" s="8">
        <v>0</v>
      </c>
      <c r="K66" s="12">
        <v>0</v>
      </c>
      <c r="L66" s="8">
        <v>0</v>
      </c>
      <c r="M66" s="12">
        <v>0</v>
      </c>
      <c r="N66" s="8">
        <v>0</v>
      </c>
      <c r="O66" s="12">
        <v>0</v>
      </c>
      <c r="P66" s="8">
        <f t="shared" si="4"/>
        <v>150000</v>
      </c>
      <c r="Q66" s="39">
        <f t="shared" si="5"/>
        <v>150000</v>
      </c>
      <c r="R66" s="41" t="s">
        <v>263</v>
      </c>
    </row>
    <row r="67" spans="1:18" ht="63" x14ac:dyDescent="0.3">
      <c r="A67" s="46" t="s">
        <v>171</v>
      </c>
      <c r="B67" s="22" t="s">
        <v>181</v>
      </c>
      <c r="C67" s="42" t="s">
        <v>182</v>
      </c>
      <c r="D67" s="22" t="s">
        <v>30</v>
      </c>
      <c r="E67" s="44" t="s">
        <v>62</v>
      </c>
      <c r="F67" s="8">
        <v>100000</v>
      </c>
      <c r="G67" s="9">
        <v>100000</v>
      </c>
      <c r="H67" s="8">
        <v>100000</v>
      </c>
      <c r="I67" s="9">
        <v>100000</v>
      </c>
      <c r="J67" s="8">
        <v>0</v>
      </c>
      <c r="K67" s="12">
        <v>0</v>
      </c>
      <c r="L67" s="8">
        <v>0</v>
      </c>
      <c r="M67" s="12">
        <v>0</v>
      </c>
      <c r="N67" s="8">
        <v>0</v>
      </c>
      <c r="O67" s="12">
        <v>0</v>
      </c>
      <c r="P67" s="8">
        <f t="shared" si="4"/>
        <v>200000</v>
      </c>
      <c r="Q67" s="39">
        <f t="shared" si="5"/>
        <v>200000</v>
      </c>
      <c r="R67" s="41" t="s">
        <v>263</v>
      </c>
    </row>
    <row r="68" spans="1:18" ht="63" x14ac:dyDescent="0.3">
      <c r="A68" s="46" t="s">
        <v>171</v>
      </c>
      <c r="B68" s="22" t="s">
        <v>183</v>
      </c>
      <c r="C68" s="42" t="s">
        <v>184</v>
      </c>
      <c r="D68" s="22" t="s">
        <v>15</v>
      </c>
      <c r="E68" s="44" t="s">
        <v>36</v>
      </c>
      <c r="F68" s="8">
        <v>250000</v>
      </c>
      <c r="G68" s="9">
        <v>250000</v>
      </c>
      <c r="H68" s="8">
        <v>250000</v>
      </c>
      <c r="I68" s="9">
        <v>250000</v>
      </c>
      <c r="J68" s="8">
        <v>0</v>
      </c>
      <c r="K68" s="12">
        <v>0</v>
      </c>
      <c r="L68" s="8">
        <v>0</v>
      </c>
      <c r="M68" s="12">
        <v>0</v>
      </c>
      <c r="N68" s="8">
        <v>0</v>
      </c>
      <c r="O68" s="12">
        <v>0</v>
      </c>
      <c r="P68" s="8">
        <f t="shared" si="4"/>
        <v>500000</v>
      </c>
      <c r="Q68" s="39">
        <f t="shared" si="5"/>
        <v>500000</v>
      </c>
      <c r="R68" s="41" t="s">
        <v>263</v>
      </c>
    </row>
    <row r="69" spans="1:18" ht="63" x14ac:dyDescent="0.3">
      <c r="A69" s="46" t="s">
        <v>171</v>
      </c>
      <c r="B69" s="22" t="s">
        <v>185</v>
      </c>
      <c r="C69" s="42" t="s">
        <v>186</v>
      </c>
      <c r="D69" s="22" t="s">
        <v>30</v>
      </c>
      <c r="E69" s="44" t="s">
        <v>71</v>
      </c>
      <c r="F69" s="8">
        <v>180000</v>
      </c>
      <c r="G69" s="9">
        <v>180000</v>
      </c>
      <c r="H69" s="8">
        <v>180000</v>
      </c>
      <c r="I69" s="9">
        <v>180000</v>
      </c>
      <c r="J69" s="8">
        <v>180000</v>
      </c>
      <c r="K69" s="12">
        <v>180000</v>
      </c>
      <c r="L69" s="8">
        <v>0</v>
      </c>
      <c r="M69" s="12">
        <v>0</v>
      </c>
      <c r="N69" s="8">
        <v>0</v>
      </c>
      <c r="O69" s="12">
        <v>0</v>
      </c>
      <c r="P69" s="8">
        <f t="shared" ref="P69:P87" si="6">SUM(F69,H69,J69,L69,N69)</f>
        <v>540000</v>
      </c>
      <c r="Q69" s="39">
        <f t="shared" ref="Q69:Q87" si="7">SUM(G69,I69,K69,M69,O69)</f>
        <v>540000</v>
      </c>
      <c r="R69" s="41" t="s">
        <v>263</v>
      </c>
    </row>
    <row r="70" spans="1:18" ht="63" x14ac:dyDescent="0.3">
      <c r="A70" s="46" t="s">
        <v>171</v>
      </c>
      <c r="B70" s="22" t="s">
        <v>187</v>
      </c>
      <c r="C70" s="42" t="s">
        <v>188</v>
      </c>
      <c r="D70" s="22" t="s">
        <v>30</v>
      </c>
      <c r="E70" s="44" t="s">
        <v>71</v>
      </c>
      <c r="F70" s="8">
        <v>300000</v>
      </c>
      <c r="G70" s="9">
        <v>300000</v>
      </c>
      <c r="H70" s="8">
        <v>100000</v>
      </c>
      <c r="I70" s="9">
        <v>100000</v>
      </c>
      <c r="J70" s="8">
        <v>0</v>
      </c>
      <c r="K70" s="12">
        <v>0</v>
      </c>
      <c r="L70" s="8">
        <v>0</v>
      </c>
      <c r="M70" s="12">
        <v>0</v>
      </c>
      <c r="N70" s="8">
        <v>0</v>
      </c>
      <c r="O70" s="12">
        <v>0</v>
      </c>
      <c r="P70" s="8">
        <f t="shared" si="6"/>
        <v>400000</v>
      </c>
      <c r="Q70" s="39">
        <f t="shared" si="7"/>
        <v>400000</v>
      </c>
      <c r="R70" s="41" t="s">
        <v>263</v>
      </c>
    </row>
    <row r="71" spans="1:18" ht="63" x14ac:dyDescent="0.3">
      <c r="A71" s="46" t="s">
        <v>171</v>
      </c>
      <c r="B71" s="22" t="s">
        <v>189</v>
      </c>
      <c r="C71" s="42" t="s">
        <v>190</v>
      </c>
      <c r="D71" s="22" t="s">
        <v>30</v>
      </c>
      <c r="E71" s="44" t="s">
        <v>36</v>
      </c>
      <c r="F71" s="8">
        <v>150000</v>
      </c>
      <c r="G71" s="9">
        <v>150000</v>
      </c>
      <c r="H71" s="8">
        <v>100000</v>
      </c>
      <c r="I71" s="9">
        <v>100000</v>
      </c>
      <c r="J71" s="8">
        <v>0</v>
      </c>
      <c r="K71" s="12">
        <v>0</v>
      </c>
      <c r="L71" s="8">
        <v>0</v>
      </c>
      <c r="M71" s="12">
        <v>0</v>
      </c>
      <c r="N71" s="8">
        <v>0</v>
      </c>
      <c r="O71" s="12">
        <v>0</v>
      </c>
      <c r="P71" s="8">
        <f t="shared" si="6"/>
        <v>250000</v>
      </c>
      <c r="Q71" s="39">
        <f t="shared" si="7"/>
        <v>250000</v>
      </c>
      <c r="R71" s="41" t="s">
        <v>263</v>
      </c>
    </row>
    <row r="72" spans="1:18" ht="63" x14ac:dyDescent="0.3">
      <c r="A72" s="46" t="s">
        <v>171</v>
      </c>
      <c r="B72" s="22" t="s">
        <v>191</v>
      </c>
      <c r="C72" s="42" t="s">
        <v>192</v>
      </c>
      <c r="D72" s="22" t="s">
        <v>30</v>
      </c>
      <c r="E72" s="44" t="s">
        <v>71</v>
      </c>
      <c r="F72" s="8">
        <v>200000</v>
      </c>
      <c r="G72" s="9">
        <v>200000</v>
      </c>
      <c r="H72" s="8">
        <v>100000</v>
      </c>
      <c r="I72" s="9">
        <v>100000</v>
      </c>
      <c r="J72" s="8">
        <v>0</v>
      </c>
      <c r="K72" s="12">
        <v>0</v>
      </c>
      <c r="L72" s="8">
        <v>0</v>
      </c>
      <c r="M72" s="12">
        <v>0</v>
      </c>
      <c r="N72" s="8">
        <v>0</v>
      </c>
      <c r="O72" s="12">
        <v>0</v>
      </c>
      <c r="P72" s="8">
        <f t="shared" si="6"/>
        <v>300000</v>
      </c>
      <c r="Q72" s="39">
        <f t="shared" si="7"/>
        <v>300000</v>
      </c>
      <c r="R72" s="41" t="s">
        <v>263</v>
      </c>
    </row>
    <row r="73" spans="1:18" ht="63" x14ac:dyDescent="0.3">
      <c r="A73" s="46" t="s">
        <v>171</v>
      </c>
      <c r="B73" s="22" t="s">
        <v>193</v>
      </c>
      <c r="C73" s="42" t="s">
        <v>194</v>
      </c>
      <c r="D73" s="22" t="s">
        <v>15</v>
      </c>
      <c r="E73" s="44" t="s">
        <v>16</v>
      </c>
      <c r="F73" s="8">
        <v>250000</v>
      </c>
      <c r="G73" s="9">
        <v>250000</v>
      </c>
      <c r="H73" s="8">
        <v>250000</v>
      </c>
      <c r="I73" s="9">
        <v>250000</v>
      </c>
      <c r="J73" s="8">
        <v>250000</v>
      </c>
      <c r="K73" s="12">
        <v>250000</v>
      </c>
      <c r="L73" s="8">
        <v>0</v>
      </c>
      <c r="M73" s="12">
        <v>0</v>
      </c>
      <c r="N73" s="8">
        <v>0</v>
      </c>
      <c r="O73" s="12">
        <v>0</v>
      </c>
      <c r="P73" s="8">
        <f t="shared" si="6"/>
        <v>750000</v>
      </c>
      <c r="Q73" s="39">
        <f t="shared" si="7"/>
        <v>750000</v>
      </c>
      <c r="R73" s="41" t="s">
        <v>263</v>
      </c>
    </row>
    <row r="74" spans="1:18" ht="63" x14ac:dyDescent="0.3">
      <c r="A74" s="46" t="s">
        <v>171</v>
      </c>
      <c r="B74" s="22" t="s">
        <v>195</v>
      </c>
      <c r="C74" s="42" t="s">
        <v>196</v>
      </c>
      <c r="D74" s="22" t="s">
        <v>30</v>
      </c>
      <c r="E74" s="44" t="s">
        <v>71</v>
      </c>
      <c r="F74" s="8">
        <f>1554582+313520</f>
        <v>1868102</v>
      </c>
      <c r="G74" s="9">
        <f>1554582+313520</f>
        <v>1868102</v>
      </c>
      <c r="H74" s="8">
        <f>1554582+313520</f>
        <v>1868102</v>
      </c>
      <c r="I74" s="9">
        <f>1554582+313520</f>
        <v>1868102</v>
      </c>
      <c r="J74" s="8">
        <v>0</v>
      </c>
      <c r="K74" s="12">
        <v>0</v>
      </c>
      <c r="L74" s="8">
        <v>0</v>
      </c>
      <c r="M74" s="12">
        <v>0</v>
      </c>
      <c r="N74" s="8">
        <v>0</v>
      </c>
      <c r="O74" s="12">
        <v>0</v>
      </c>
      <c r="P74" s="8">
        <f t="shared" si="6"/>
        <v>3736204</v>
      </c>
      <c r="Q74" s="39">
        <f t="shared" si="7"/>
        <v>3736204</v>
      </c>
      <c r="R74" s="41" t="s">
        <v>263</v>
      </c>
    </row>
    <row r="75" spans="1:18" ht="71.099999999999994" customHeight="1" x14ac:dyDescent="0.3">
      <c r="A75" s="46" t="s">
        <v>171</v>
      </c>
      <c r="B75" s="22" t="s">
        <v>197</v>
      </c>
      <c r="C75" s="42" t="s">
        <v>198</v>
      </c>
      <c r="D75" s="22" t="s">
        <v>30</v>
      </c>
      <c r="E75" s="44" t="s">
        <v>265</v>
      </c>
      <c r="F75" s="8">
        <v>100000</v>
      </c>
      <c r="G75" s="9">
        <v>100000</v>
      </c>
      <c r="H75" s="8">
        <v>100000</v>
      </c>
      <c r="I75" s="9">
        <v>100000</v>
      </c>
      <c r="J75" s="8">
        <v>0</v>
      </c>
      <c r="K75" s="12">
        <v>0</v>
      </c>
      <c r="L75" s="8">
        <v>0</v>
      </c>
      <c r="M75" s="12">
        <v>0</v>
      </c>
      <c r="N75" s="8">
        <v>0</v>
      </c>
      <c r="O75" s="12">
        <v>0</v>
      </c>
      <c r="P75" s="8">
        <f t="shared" si="6"/>
        <v>200000</v>
      </c>
      <c r="Q75" s="39">
        <f t="shared" si="7"/>
        <v>200000</v>
      </c>
      <c r="R75" s="41" t="s">
        <v>263</v>
      </c>
    </row>
    <row r="76" spans="1:18" ht="63" x14ac:dyDescent="0.3">
      <c r="A76" s="46" t="s">
        <v>171</v>
      </c>
      <c r="B76" s="22" t="s">
        <v>199</v>
      </c>
      <c r="C76" s="42" t="s">
        <v>200</v>
      </c>
      <c r="D76" s="22" t="s">
        <v>30</v>
      </c>
      <c r="E76" s="44" t="s">
        <v>71</v>
      </c>
      <c r="F76" s="8">
        <v>500000</v>
      </c>
      <c r="G76" s="9">
        <v>500000</v>
      </c>
      <c r="H76" s="8">
        <v>500000</v>
      </c>
      <c r="I76" s="9">
        <v>500000</v>
      </c>
      <c r="J76" s="8">
        <v>0</v>
      </c>
      <c r="K76" s="12">
        <v>0</v>
      </c>
      <c r="L76" s="8">
        <v>0</v>
      </c>
      <c r="M76" s="12">
        <v>0</v>
      </c>
      <c r="N76" s="8">
        <v>0</v>
      </c>
      <c r="O76" s="12">
        <v>0</v>
      </c>
      <c r="P76" s="8">
        <f t="shared" si="6"/>
        <v>1000000</v>
      </c>
      <c r="Q76" s="39">
        <f t="shared" si="7"/>
        <v>1000000</v>
      </c>
      <c r="R76" s="41" t="s">
        <v>263</v>
      </c>
    </row>
    <row r="77" spans="1:18" ht="39" customHeight="1" x14ac:dyDescent="0.3">
      <c r="A77" s="46" t="s">
        <v>171</v>
      </c>
      <c r="B77" s="22" t="s">
        <v>201</v>
      </c>
      <c r="C77" s="42" t="s">
        <v>202</v>
      </c>
      <c r="D77" s="22" t="s">
        <v>15</v>
      </c>
      <c r="E77" s="44" t="s">
        <v>24</v>
      </c>
      <c r="F77" s="8">
        <v>250000</v>
      </c>
      <c r="G77" s="9">
        <v>250000</v>
      </c>
      <c r="H77" s="8">
        <v>250000</v>
      </c>
      <c r="I77" s="9">
        <v>250000</v>
      </c>
      <c r="J77" s="8">
        <v>0</v>
      </c>
      <c r="K77" s="12">
        <v>0</v>
      </c>
      <c r="L77" s="8">
        <v>0</v>
      </c>
      <c r="M77" s="12">
        <v>0</v>
      </c>
      <c r="N77" s="8">
        <v>0</v>
      </c>
      <c r="O77" s="12">
        <v>0</v>
      </c>
      <c r="P77" s="8">
        <f t="shared" si="6"/>
        <v>500000</v>
      </c>
      <c r="Q77" s="39">
        <f t="shared" si="7"/>
        <v>500000</v>
      </c>
      <c r="R77" s="41" t="s">
        <v>263</v>
      </c>
    </row>
    <row r="78" spans="1:18" ht="63" x14ac:dyDescent="0.3">
      <c r="A78" s="46" t="s">
        <v>171</v>
      </c>
      <c r="B78" s="22" t="s">
        <v>203</v>
      </c>
      <c r="C78" s="42" t="s">
        <v>204</v>
      </c>
      <c r="D78" s="22" t="s">
        <v>35</v>
      </c>
      <c r="E78" s="44" t="s">
        <v>43</v>
      </c>
      <c r="F78" s="8">
        <v>100000</v>
      </c>
      <c r="G78" s="9">
        <v>100000</v>
      </c>
      <c r="H78" s="8">
        <v>100000</v>
      </c>
      <c r="I78" s="9">
        <v>100000</v>
      </c>
      <c r="J78" s="8">
        <v>0</v>
      </c>
      <c r="K78" s="12">
        <v>0</v>
      </c>
      <c r="L78" s="8">
        <v>0</v>
      </c>
      <c r="M78" s="12">
        <v>0</v>
      </c>
      <c r="N78" s="8">
        <v>0</v>
      </c>
      <c r="O78" s="12">
        <v>0</v>
      </c>
      <c r="P78" s="8">
        <f t="shared" si="6"/>
        <v>200000</v>
      </c>
      <c r="Q78" s="39">
        <f t="shared" si="7"/>
        <v>200000</v>
      </c>
      <c r="R78" s="41" t="s">
        <v>263</v>
      </c>
    </row>
    <row r="79" spans="1:18" ht="63" x14ac:dyDescent="0.3">
      <c r="A79" s="46" t="s">
        <v>171</v>
      </c>
      <c r="B79" s="22" t="s">
        <v>205</v>
      </c>
      <c r="C79" s="42" t="s">
        <v>206</v>
      </c>
      <c r="D79" s="22" t="s">
        <v>35</v>
      </c>
      <c r="E79" s="44" t="s">
        <v>71</v>
      </c>
      <c r="F79" s="8">
        <v>150000</v>
      </c>
      <c r="G79" s="9">
        <v>150000</v>
      </c>
      <c r="H79" s="8">
        <v>150000</v>
      </c>
      <c r="I79" s="9">
        <v>150000</v>
      </c>
      <c r="J79" s="8">
        <v>0</v>
      </c>
      <c r="K79" s="12">
        <v>0</v>
      </c>
      <c r="L79" s="8">
        <v>0</v>
      </c>
      <c r="M79" s="12">
        <v>0</v>
      </c>
      <c r="N79" s="8">
        <v>0</v>
      </c>
      <c r="O79" s="12">
        <v>0</v>
      </c>
      <c r="P79" s="8">
        <f t="shared" si="6"/>
        <v>300000</v>
      </c>
      <c r="Q79" s="39">
        <f t="shared" si="7"/>
        <v>300000</v>
      </c>
      <c r="R79" s="41" t="s">
        <v>263</v>
      </c>
    </row>
    <row r="80" spans="1:18" ht="63" x14ac:dyDescent="0.3">
      <c r="A80" s="46" t="s">
        <v>171</v>
      </c>
      <c r="B80" s="22" t="s">
        <v>207</v>
      </c>
      <c r="C80" s="42" t="s">
        <v>208</v>
      </c>
      <c r="D80" s="22" t="s">
        <v>30</v>
      </c>
      <c r="E80" s="44" t="s">
        <v>36</v>
      </c>
      <c r="F80" s="8">
        <v>100000</v>
      </c>
      <c r="G80" s="9">
        <v>100000</v>
      </c>
      <c r="H80" s="8">
        <v>100000</v>
      </c>
      <c r="I80" s="9">
        <v>100000</v>
      </c>
      <c r="J80" s="8">
        <v>0</v>
      </c>
      <c r="K80" s="12">
        <v>0</v>
      </c>
      <c r="L80" s="8">
        <v>0</v>
      </c>
      <c r="M80" s="12">
        <v>0</v>
      </c>
      <c r="N80" s="8">
        <v>0</v>
      </c>
      <c r="O80" s="12">
        <v>0</v>
      </c>
      <c r="P80" s="8">
        <f t="shared" si="6"/>
        <v>200000</v>
      </c>
      <c r="Q80" s="39">
        <f t="shared" si="7"/>
        <v>200000</v>
      </c>
      <c r="R80" s="41" t="s">
        <v>263</v>
      </c>
    </row>
    <row r="81" spans="1:19" ht="63" x14ac:dyDescent="0.3">
      <c r="A81" s="46" t="s">
        <v>209</v>
      </c>
      <c r="B81" s="22" t="s">
        <v>210</v>
      </c>
      <c r="C81" s="42" t="s">
        <v>211</v>
      </c>
      <c r="D81" s="22" t="s">
        <v>30</v>
      </c>
      <c r="E81" s="44" t="s">
        <v>24</v>
      </c>
      <c r="F81" s="8">
        <v>1400000</v>
      </c>
      <c r="G81" s="9">
        <v>1371856</v>
      </c>
      <c r="H81" s="8">
        <v>1300000</v>
      </c>
      <c r="I81" s="9">
        <v>1257856</v>
      </c>
      <c r="J81" s="8">
        <v>0</v>
      </c>
      <c r="K81" s="12">
        <v>0</v>
      </c>
      <c r="L81" s="8">
        <v>0</v>
      </c>
      <c r="M81" s="12">
        <v>0</v>
      </c>
      <c r="N81" s="8">
        <v>0</v>
      </c>
      <c r="O81" s="12">
        <v>0</v>
      </c>
      <c r="P81" s="8">
        <f t="shared" si="6"/>
        <v>2700000</v>
      </c>
      <c r="Q81" s="39">
        <f t="shared" si="7"/>
        <v>2629712</v>
      </c>
      <c r="R81" s="41" t="s">
        <v>263</v>
      </c>
    </row>
    <row r="82" spans="1:19" ht="63" x14ac:dyDescent="0.3">
      <c r="A82" s="46" t="s">
        <v>209</v>
      </c>
      <c r="B82" s="22" t="s">
        <v>212</v>
      </c>
      <c r="C82" s="42" t="s">
        <v>213</v>
      </c>
      <c r="D82" s="22" t="s">
        <v>15</v>
      </c>
      <c r="E82" s="44" t="s">
        <v>16</v>
      </c>
      <c r="F82" s="8">
        <v>675000</v>
      </c>
      <c r="G82" s="9">
        <v>675000</v>
      </c>
      <c r="H82" s="8">
        <v>380000</v>
      </c>
      <c r="I82" s="9">
        <v>380000</v>
      </c>
      <c r="J82" s="8">
        <v>380000</v>
      </c>
      <c r="K82" s="12">
        <v>380000</v>
      </c>
      <c r="L82" s="8">
        <v>380000</v>
      </c>
      <c r="M82" s="12">
        <v>380000</v>
      </c>
      <c r="N82" s="8">
        <v>380000</v>
      </c>
      <c r="O82" s="12">
        <v>380000</v>
      </c>
      <c r="P82" s="8">
        <f t="shared" si="6"/>
        <v>2195000</v>
      </c>
      <c r="Q82" s="39">
        <f t="shared" si="7"/>
        <v>2195000</v>
      </c>
      <c r="R82" s="41" t="s">
        <v>263</v>
      </c>
    </row>
    <row r="83" spans="1:19" ht="72" x14ac:dyDescent="0.3">
      <c r="A83" s="46" t="s">
        <v>209</v>
      </c>
      <c r="B83" s="22" t="s">
        <v>214</v>
      </c>
      <c r="C83" s="42" t="s">
        <v>215</v>
      </c>
      <c r="D83" s="22" t="s">
        <v>30</v>
      </c>
      <c r="E83" s="44" t="s">
        <v>62</v>
      </c>
      <c r="F83" s="8">
        <v>1369500</v>
      </c>
      <c r="G83" s="9">
        <v>1369500</v>
      </c>
      <c r="H83" s="8">
        <v>1324988</v>
      </c>
      <c r="I83" s="9">
        <v>1324988</v>
      </c>
      <c r="J83" s="8">
        <v>1300000</v>
      </c>
      <c r="K83" s="12">
        <v>1300000</v>
      </c>
      <c r="L83" s="8">
        <v>1300000</v>
      </c>
      <c r="M83" s="12">
        <v>1300000</v>
      </c>
      <c r="N83" s="8">
        <v>1300000</v>
      </c>
      <c r="O83" s="12">
        <v>1300000</v>
      </c>
      <c r="P83" s="8">
        <f t="shared" si="6"/>
        <v>6594488</v>
      </c>
      <c r="Q83" s="39">
        <f t="shared" si="7"/>
        <v>6594488</v>
      </c>
      <c r="R83" s="41" t="s">
        <v>263</v>
      </c>
    </row>
    <row r="84" spans="1:19" ht="63" x14ac:dyDescent="0.3">
      <c r="A84" s="46" t="s">
        <v>209</v>
      </c>
      <c r="B84" s="22" t="s">
        <v>216</v>
      </c>
      <c r="C84" s="42" t="s">
        <v>217</v>
      </c>
      <c r="D84" s="22" t="s">
        <v>15</v>
      </c>
      <c r="E84" s="44" t="s">
        <v>103</v>
      </c>
      <c r="F84" s="8">
        <v>1380000</v>
      </c>
      <c r="G84" s="9">
        <v>1380000</v>
      </c>
      <c r="H84" s="8">
        <v>3200000</v>
      </c>
      <c r="I84" s="9">
        <v>3200000</v>
      </c>
      <c r="J84" s="8">
        <v>2480000</v>
      </c>
      <c r="K84" s="12">
        <v>2480000</v>
      </c>
      <c r="L84" s="8">
        <v>1700000</v>
      </c>
      <c r="M84" s="12">
        <v>1700000</v>
      </c>
      <c r="N84" s="8">
        <v>969000</v>
      </c>
      <c r="O84" s="12">
        <v>969000</v>
      </c>
      <c r="P84" s="8">
        <f t="shared" si="6"/>
        <v>9729000</v>
      </c>
      <c r="Q84" s="39">
        <f t="shared" si="7"/>
        <v>9729000</v>
      </c>
      <c r="R84" s="41" t="s">
        <v>263</v>
      </c>
    </row>
    <row r="85" spans="1:19" ht="63" x14ac:dyDescent="0.3">
      <c r="A85" s="46" t="s">
        <v>218</v>
      </c>
      <c r="B85" s="22" t="s">
        <v>219</v>
      </c>
      <c r="C85" s="42" t="s">
        <v>220</v>
      </c>
      <c r="D85" s="22" t="s">
        <v>35</v>
      </c>
      <c r="E85" s="44" t="s">
        <v>36</v>
      </c>
      <c r="F85" s="8">
        <v>1000000</v>
      </c>
      <c r="G85" s="9">
        <v>500000</v>
      </c>
      <c r="H85" s="8">
        <v>1500000</v>
      </c>
      <c r="I85" s="9">
        <v>750000</v>
      </c>
      <c r="J85" s="8">
        <v>750000</v>
      </c>
      <c r="K85" s="12">
        <v>0</v>
      </c>
      <c r="L85" s="8">
        <v>0</v>
      </c>
      <c r="M85" s="12">
        <v>0</v>
      </c>
      <c r="N85" s="8">
        <v>0</v>
      </c>
      <c r="O85" s="12">
        <v>0</v>
      </c>
      <c r="P85" s="8">
        <f t="shared" si="6"/>
        <v>3250000</v>
      </c>
      <c r="Q85" s="39">
        <f t="shared" si="7"/>
        <v>1250000</v>
      </c>
      <c r="R85" s="41" t="s">
        <v>263</v>
      </c>
    </row>
    <row r="86" spans="1:19" ht="63" x14ac:dyDescent="0.3">
      <c r="A86" s="46" t="s">
        <v>221</v>
      </c>
      <c r="B86" s="22" t="s">
        <v>222</v>
      </c>
      <c r="C86" s="42" t="s">
        <v>223</v>
      </c>
      <c r="D86" s="22" t="s">
        <v>30</v>
      </c>
      <c r="E86" s="44" t="s">
        <v>71</v>
      </c>
      <c r="F86" s="8">
        <v>150000</v>
      </c>
      <c r="G86" s="9">
        <v>150000</v>
      </c>
      <c r="H86" s="8">
        <v>0</v>
      </c>
      <c r="I86" s="9">
        <v>0</v>
      </c>
      <c r="J86" s="8">
        <v>0</v>
      </c>
      <c r="K86" s="12">
        <v>0</v>
      </c>
      <c r="L86" s="8">
        <v>0</v>
      </c>
      <c r="M86" s="12">
        <v>0</v>
      </c>
      <c r="N86" s="8">
        <v>0</v>
      </c>
      <c r="O86" s="12">
        <v>0</v>
      </c>
      <c r="P86" s="8">
        <f t="shared" si="6"/>
        <v>150000</v>
      </c>
      <c r="Q86" s="39">
        <f t="shared" si="7"/>
        <v>150000</v>
      </c>
      <c r="R86" s="41" t="s">
        <v>263</v>
      </c>
    </row>
    <row r="87" spans="1:19" ht="63" x14ac:dyDescent="0.3">
      <c r="A87" s="46" t="s">
        <v>224</v>
      </c>
      <c r="B87" s="22" t="s">
        <v>225</v>
      </c>
      <c r="C87" s="42" t="s">
        <v>226</v>
      </c>
      <c r="D87" s="22" t="s">
        <v>30</v>
      </c>
      <c r="E87" s="44" t="s">
        <v>71</v>
      </c>
      <c r="F87" s="8">
        <v>750000</v>
      </c>
      <c r="G87" s="9">
        <v>0</v>
      </c>
      <c r="H87" s="8">
        <v>750000</v>
      </c>
      <c r="I87" s="9">
        <v>0</v>
      </c>
      <c r="J87" s="8">
        <v>0</v>
      </c>
      <c r="K87" s="12">
        <v>0</v>
      </c>
      <c r="L87" s="8">
        <v>0</v>
      </c>
      <c r="M87" s="12">
        <v>0</v>
      </c>
      <c r="N87" s="8">
        <v>0</v>
      </c>
      <c r="O87" s="12">
        <v>0</v>
      </c>
      <c r="P87" s="8">
        <f t="shared" si="6"/>
        <v>1500000</v>
      </c>
      <c r="Q87" s="39">
        <f t="shared" si="7"/>
        <v>0</v>
      </c>
      <c r="R87" s="40" t="s">
        <v>262</v>
      </c>
    </row>
    <row r="91" spans="1:19" x14ac:dyDescent="0.4">
      <c r="A91" s="1"/>
    </row>
    <row r="92" spans="1:19" x14ac:dyDescent="0.4">
      <c r="A92" s="1"/>
    </row>
    <row r="93" spans="1:19" x14ac:dyDescent="0.4">
      <c r="A93" s="15"/>
    </row>
    <row r="94" spans="1:19" s="3" customFormat="1" x14ac:dyDescent="0.4">
      <c r="A94" s="1"/>
      <c r="B94" s="2"/>
      <c r="D94" s="2"/>
      <c r="E94" s="2"/>
      <c r="F94"/>
      <c r="G94"/>
      <c r="H94"/>
      <c r="I94"/>
      <c r="J94"/>
      <c r="K94"/>
      <c r="L94"/>
      <c r="M94"/>
      <c r="N94"/>
      <c r="O94"/>
      <c r="P94"/>
      <c r="Q94"/>
      <c r="S94"/>
    </row>
    <row r="95" spans="1:19" s="3" customFormat="1" x14ac:dyDescent="0.4">
      <c r="A95" s="1"/>
      <c r="B95" s="2"/>
      <c r="D95" s="2"/>
      <c r="E95" s="2"/>
      <c r="F95"/>
      <c r="G95"/>
      <c r="H95"/>
      <c r="I95"/>
      <c r="J95"/>
      <c r="K95"/>
      <c r="L95"/>
      <c r="M95"/>
      <c r="N95"/>
      <c r="O95"/>
      <c r="P95"/>
      <c r="Q95"/>
    </row>
  </sheetData>
  <autoFilter ref="A4:R87" xr:uid="{39A5C746-18DA-4B64-8338-EEFAB6463C28}"/>
  <mergeCells count="1">
    <mergeCell ref="A3:B3"/>
  </mergeCells>
  <phoneticPr fontId="14" type="noConversion"/>
  <pageMargins left="0.25" right="0.25" top="0.75" bottom="0.75" header="0.3" footer="0.3"/>
  <pageSetup paperSize="5" scale="54" fitToHeight="0" orientation="landscape" r:id="rId1"/>
  <headerFoot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145f41c4-f011-4df6-b7e2-1526fa30a53d" xsi:nil="true"/>
    <lcf76f155ced4ddcb4097134ff3c332f xmlns="145f41c4-f011-4df6-b7e2-1526fa30a53d">
      <Terms xmlns="http://schemas.microsoft.com/office/infopath/2007/PartnerControls"/>
    </lcf76f155ced4ddcb4097134ff3c332f>
    <TaxCatchAll xmlns="344c590f-04b2-4f3d-958a-fcf94881fe8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C02DC080D7414E8F476E026CC96F0C" ma:contentTypeVersion="12" ma:contentTypeDescription="Create a new document." ma:contentTypeScope="" ma:versionID="d3e1a3e2601b621f300cc1c99f526ae9">
  <xsd:schema xmlns:xsd="http://www.w3.org/2001/XMLSchema" xmlns:xs="http://www.w3.org/2001/XMLSchema" xmlns:p="http://schemas.microsoft.com/office/2006/metadata/properties" xmlns:ns2="145f41c4-f011-4df6-b7e2-1526fa30a53d" xmlns:ns3="344c590f-04b2-4f3d-958a-fcf94881fe8f" targetNamespace="http://schemas.microsoft.com/office/2006/metadata/properties" ma:root="true" ma:fieldsID="dccd54e8cc7c916fe91aca12430e839a" ns2:_="" ns3:_="">
    <xsd:import namespace="145f41c4-f011-4df6-b7e2-1526fa30a53d"/>
    <xsd:import namespace="344c590f-04b2-4f3d-958a-fcf94881fe8f"/>
    <xsd:element name="properties">
      <xsd:complexType>
        <xsd:sequence>
          <xsd:element name="documentManagement">
            <xsd:complexType>
              <xsd:all>
                <xsd:element ref="ns2:MediaServiceMetadata" minOccurs="0"/>
                <xsd:element ref="ns2:MediaServiceFastMetadata" minOccurs="0"/>
                <xsd:element ref="ns2:Status" minOccurs="0"/>
                <xsd:element ref="ns2:MediaLengthInSecond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5f41c4-f011-4df6-b7e2-1526fa30a5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0" nillable="true" ma:displayName="Status " ma:format="Dropdown" ma:internalName="Status">
      <xsd:simpleType>
        <xsd:restriction base="dms:Choice">
          <xsd:enumeration value="submitted"/>
          <xsd:enumeration value="reviewing"/>
          <xsd:enumeration value="finalized"/>
        </xsd:restriction>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6b278eec-cad9-4ec1-bf87-f68f02c44eba"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4c590f-04b2-4f3d-958a-fcf94881fe8f"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4827fbdb-aa72-49f8-8f5a-8a841f484618}" ma:internalName="TaxCatchAll" ma:showField="CatchAllData" ma:web="344c590f-04b2-4f3d-958a-fcf94881fe8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424E54-2034-44CD-B13C-B11218AEE197}">
  <ds:schemaRefs>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purl.org/dc/terms/"/>
    <ds:schemaRef ds:uri="145f41c4-f011-4df6-b7e2-1526fa30a53d"/>
    <ds:schemaRef ds:uri="http://schemas.openxmlformats.org/package/2006/metadata/core-properties"/>
    <ds:schemaRef ds:uri="344c590f-04b2-4f3d-958a-fcf94881fe8f"/>
    <ds:schemaRef ds:uri="http://purl.org/dc/dcmitype/"/>
    <ds:schemaRef ds:uri="http://purl.org/dc/elements/1.1/"/>
  </ds:schemaRefs>
</ds:datastoreItem>
</file>

<file path=customXml/itemProps2.xml><?xml version="1.0" encoding="utf-8"?>
<ds:datastoreItem xmlns:ds="http://schemas.openxmlformats.org/officeDocument/2006/customXml" ds:itemID="{7680F319-95A4-4921-8A23-80A876E1EA8A}">
  <ds:schemaRefs>
    <ds:schemaRef ds:uri="http://schemas.microsoft.com/sharepoint/v3/contenttype/forms"/>
  </ds:schemaRefs>
</ds:datastoreItem>
</file>

<file path=customXml/itemProps3.xml><?xml version="1.0" encoding="utf-8"?>
<ds:datastoreItem xmlns:ds="http://schemas.openxmlformats.org/officeDocument/2006/customXml" ds:itemID="{AE46B160-87E4-4563-8083-FF2527977E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5f41c4-f011-4df6-b7e2-1526fa30a53d"/>
    <ds:schemaRef ds:uri="344c590f-04b2-4f3d-958a-fcf94881fe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Funding Recommendations</vt:lpstr>
      <vt:lpstr>Project Approvals</vt:lpstr>
      <vt:lpstr>'Funding Recommendations'!Print_Titles</vt:lpstr>
      <vt:lpstr>'Project Approvals'!Print_Titles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Johnson, Jillian (ADM)</dc:creator>
  <cp:keywords/>
  <dc:description/>
  <cp:lastModifiedBy>Johnson, Jillian (ADM)</cp:lastModifiedBy>
  <cp:revision/>
  <cp:lastPrinted>2023-04-06T23:22:50Z</cp:lastPrinted>
  <dcterms:created xsi:type="dcterms:W3CDTF">2023-03-30T19:09:39Z</dcterms:created>
  <dcterms:modified xsi:type="dcterms:W3CDTF">2023-04-07T00:31:03Z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0x01010021C02DC080D7414E8F476E026CC96F0C</vt:lpwstr>
  </property>
  <property fmtid="{D5CDD505-2E9C-101B-9397-08002B2CF9AE}" pid="3" name="MediaServiceImageTags">
    <vt:lpwstr/>
  </property>
</Properties>
</file>