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847" activeTab="1"/>
  </bookViews>
  <sheets>
    <sheet name="BUDGET SUBMISSION CHECKLIST" sheetId="53" r:id="rId1"/>
    <sheet name="Table of Contents" sheetId="58" r:id="rId2"/>
    <sheet name="1A Summary of Major Changes" sheetId="74" r:id="rId3"/>
    <sheet name="1B Department Budget Summary" sheetId="42" r:id="rId4"/>
    <sheet name="2A Revenue Report" sheetId="5" r:id="rId5"/>
    <sheet name="3A Expenditure Changes" sheetId="14" r:id="rId6"/>
    <sheet name="3B Position Changes" sheetId="15" r:id="rId7"/>
    <sheet name="Fleet TC 2021" sheetId="73" state="hidden" r:id="rId8"/>
    <sheet name="Organizational Chart" sheetId="72" r:id="rId9"/>
    <sheet name="Prop J Cover Page Sample" sheetId="13" state="hidden" r:id="rId10"/>
    <sheet name="Contact Sheet" sheetId="38" r:id="rId11"/>
    <sheet name="Dropdown" sheetId="43" state="hidden" r:id="rId12"/>
  </sheets>
  <externalReferences>
    <externalReference r:id="rId13"/>
    <externalReference r:id="rId14"/>
    <externalReference r:id="rId15"/>
    <externalReference r:id="rId16"/>
    <externalReference r:id="rId17"/>
    <externalReference r:id="rId18"/>
  </externalReferences>
  <definedNames>
    <definedName name="__123Graph_APIE1" localSheetId="5" hidden="1">[1]Cost_Summ!#REF!</definedName>
    <definedName name="__123Graph_APIE1" localSheetId="6" hidden="1">[1]Cost_Summ!#REF!</definedName>
    <definedName name="__123Graph_APIE1" localSheetId="10" hidden="1">[1]Cost_Summ!#REF!</definedName>
    <definedName name="__123Graph_APIE1" hidden="1">[1]Cost_Summ!#REF!</definedName>
    <definedName name="__123Graph_APIE10" localSheetId="5" hidden="1">[1]Cost_Summ!#REF!</definedName>
    <definedName name="__123Graph_APIE10" localSheetId="6" hidden="1">[1]Cost_Summ!#REF!</definedName>
    <definedName name="__123Graph_APIE10" hidden="1">[1]Cost_Summ!#REF!</definedName>
    <definedName name="__123Graph_APIE11" localSheetId="5" hidden="1">[1]Cost_Summ!#REF!</definedName>
    <definedName name="__123Graph_APIE11" localSheetId="6" hidden="1">[1]Cost_Summ!#REF!</definedName>
    <definedName name="__123Graph_APIE11" hidden="1">[1]Cost_Summ!#REF!</definedName>
    <definedName name="__123Graph_APIE12" localSheetId="5" hidden="1">[1]Cost_Summ!#REF!</definedName>
    <definedName name="__123Graph_APIE12" localSheetId="6" hidden="1">[1]Cost_Summ!#REF!</definedName>
    <definedName name="__123Graph_APIE12" hidden="1">[1]Cost_Summ!#REF!</definedName>
    <definedName name="__123Graph_APIE2" localSheetId="5" hidden="1">[1]Cost_Summ!#REF!</definedName>
    <definedName name="__123Graph_APIE2" localSheetId="6" hidden="1">[1]Cost_Summ!#REF!</definedName>
    <definedName name="__123Graph_APIE2" hidden="1">[1]Cost_Summ!#REF!</definedName>
    <definedName name="__123Graph_APIE2A" localSheetId="5" hidden="1">[1]Cost_Summ!#REF!</definedName>
    <definedName name="__123Graph_APIE2A" localSheetId="6" hidden="1">[1]Cost_Summ!#REF!</definedName>
    <definedName name="__123Graph_APIE2A" hidden="1">[1]Cost_Summ!#REF!</definedName>
    <definedName name="__123Graph_APIE3" localSheetId="5" hidden="1">[1]Cost_Summ!#REF!</definedName>
    <definedName name="__123Graph_APIE3" localSheetId="6" hidden="1">[1]Cost_Summ!#REF!</definedName>
    <definedName name="__123Graph_APIE3" hidden="1">[1]Cost_Summ!#REF!</definedName>
    <definedName name="__123Graph_APIE4" localSheetId="5" hidden="1">[1]Cost_Summ!#REF!</definedName>
    <definedName name="__123Graph_APIE4" localSheetId="6" hidden="1">[1]Cost_Summ!#REF!</definedName>
    <definedName name="__123Graph_APIE4" hidden="1">[1]Cost_Summ!#REF!</definedName>
    <definedName name="__123Graph_APIE5" localSheetId="5" hidden="1">[1]Cost_Summ!#REF!</definedName>
    <definedName name="__123Graph_APIE5" localSheetId="6" hidden="1">[1]Cost_Summ!#REF!</definedName>
    <definedName name="__123Graph_APIE5" hidden="1">[1]Cost_Summ!#REF!</definedName>
    <definedName name="__123Graph_APIE6" localSheetId="5" hidden="1">[1]Cost_Summ!#REF!</definedName>
    <definedName name="__123Graph_APIE6" localSheetId="6" hidden="1">[1]Cost_Summ!#REF!</definedName>
    <definedName name="__123Graph_APIE6" hidden="1">[1]Cost_Summ!#REF!</definedName>
    <definedName name="__123Graph_APIE6A" localSheetId="5" hidden="1">[1]Cost_Summ!#REF!</definedName>
    <definedName name="__123Graph_APIE6A" localSheetId="6" hidden="1">[1]Cost_Summ!#REF!</definedName>
    <definedName name="__123Graph_APIE6A" hidden="1">[1]Cost_Summ!#REF!</definedName>
    <definedName name="__123Graph_APIE6B" localSheetId="5" hidden="1">[1]Cost_Summ!#REF!</definedName>
    <definedName name="__123Graph_APIE6B" localSheetId="6" hidden="1">[1]Cost_Summ!#REF!</definedName>
    <definedName name="__123Graph_APIE6B" hidden="1">[1]Cost_Summ!#REF!</definedName>
    <definedName name="__123Graph_APIE7" localSheetId="5" hidden="1">[1]Cost_Summ!#REF!</definedName>
    <definedName name="__123Graph_APIE7" localSheetId="6" hidden="1">[1]Cost_Summ!#REF!</definedName>
    <definedName name="__123Graph_APIE7" hidden="1">[1]Cost_Summ!#REF!</definedName>
    <definedName name="__123Graph_APIE8" localSheetId="5" hidden="1">[1]Cost_Summ!#REF!</definedName>
    <definedName name="__123Graph_APIE8" localSheetId="6" hidden="1">[1]Cost_Summ!#REF!</definedName>
    <definedName name="__123Graph_APIE8" hidden="1">[1]Cost_Summ!#REF!</definedName>
    <definedName name="__123Graph_APIE8A" localSheetId="5" hidden="1">[1]Cost_Summ!#REF!</definedName>
    <definedName name="__123Graph_APIE8A" localSheetId="6" hidden="1">[1]Cost_Summ!#REF!</definedName>
    <definedName name="__123Graph_APIE8A" hidden="1">[1]Cost_Summ!#REF!</definedName>
    <definedName name="__123Graph_APIE9" localSheetId="5" hidden="1">[1]Cost_Summ!#REF!</definedName>
    <definedName name="__123Graph_APIE9" localSheetId="6" hidden="1">[1]Cost_Summ!#REF!</definedName>
    <definedName name="__123Graph_APIE9" hidden="1">[1]Cost_Summ!#REF!</definedName>
    <definedName name="__123Graph_APIE9A" localSheetId="5" hidden="1">[1]Cost_Summ!#REF!</definedName>
    <definedName name="__123Graph_APIE9A" localSheetId="6" hidden="1">[1]Cost_Summ!#REF!</definedName>
    <definedName name="__123Graph_APIE9A" hidden="1">[1]Cost_Summ!#REF!</definedName>
    <definedName name="__123Graph_ASTAFF1" localSheetId="5" hidden="1">[1]Cost_Summ!#REF!</definedName>
    <definedName name="__123Graph_ASTAFF1" localSheetId="6" hidden="1">[1]Cost_Summ!#REF!</definedName>
    <definedName name="__123Graph_ASTAFF1" hidden="1">[1]Cost_Summ!#REF!</definedName>
    <definedName name="__123Graph_ASTAFF2" localSheetId="5" hidden="1">[1]Cost_Summ!#REF!</definedName>
    <definedName name="__123Graph_ASTAFF2" localSheetId="6" hidden="1">[1]Cost_Summ!#REF!</definedName>
    <definedName name="__123Graph_ASTAFF2" hidden="1">[1]Cost_Summ!#REF!</definedName>
    <definedName name="__123Graph_XPIE1" localSheetId="5" hidden="1">[1]Cost_Summ!#REF!</definedName>
    <definedName name="__123Graph_XPIE1" localSheetId="6" hidden="1">[1]Cost_Summ!#REF!</definedName>
    <definedName name="__123Graph_XPIE1" hidden="1">[1]Cost_Summ!#REF!</definedName>
    <definedName name="__123Graph_XPIE10" localSheetId="5" hidden="1">[1]Cost_Summ!#REF!</definedName>
    <definedName name="__123Graph_XPIE10" localSheetId="6" hidden="1">[1]Cost_Summ!#REF!</definedName>
    <definedName name="__123Graph_XPIE10" hidden="1">[1]Cost_Summ!#REF!</definedName>
    <definedName name="__123Graph_XPIE11" localSheetId="5" hidden="1">[1]Cost_Summ!#REF!</definedName>
    <definedName name="__123Graph_XPIE11" localSheetId="6" hidden="1">[1]Cost_Summ!#REF!</definedName>
    <definedName name="__123Graph_XPIE11" hidden="1">[1]Cost_Summ!#REF!</definedName>
    <definedName name="__123Graph_XPIE12" localSheetId="5" hidden="1">[1]Cost_Summ!#REF!</definedName>
    <definedName name="__123Graph_XPIE12" localSheetId="6" hidden="1">[1]Cost_Summ!#REF!</definedName>
    <definedName name="__123Graph_XPIE12" hidden="1">[1]Cost_Summ!#REF!</definedName>
    <definedName name="__123Graph_XPIE2" localSheetId="5" hidden="1">[1]Cost_Summ!#REF!</definedName>
    <definedName name="__123Graph_XPIE2" localSheetId="6" hidden="1">[1]Cost_Summ!#REF!</definedName>
    <definedName name="__123Graph_XPIE2" hidden="1">[1]Cost_Summ!#REF!</definedName>
    <definedName name="__123Graph_XPIE2A" localSheetId="5" hidden="1">[1]Cost_Summ!#REF!</definedName>
    <definedName name="__123Graph_XPIE2A" localSheetId="6" hidden="1">[1]Cost_Summ!#REF!</definedName>
    <definedName name="__123Graph_XPIE2A" hidden="1">[1]Cost_Summ!#REF!</definedName>
    <definedName name="__123Graph_XPIE3" localSheetId="5" hidden="1">[1]Cost_Summ!#REF!</definedName>
    <definedName name="__123Graph_XPIE3" localSheetId="6" hidden="1">[1]Cost_Summ!#REF!</definedName>
    <definedName name="__123Graph_XPIE3" hidden="1">[1]Cost_Summ!#REF!</definedName>
    <definedName name="__123Graph_XPIE4" localSheetId="5" hidden="1">[1]Cost_Summ!#REF!</definedName>
    <definedName name="__123Graph_XPIE4" localSheetId="6" hidden="1">[1]Cost_Summ!#REF!</definedName>
    <definedName name="__123Graph_XPIE4" hidden="1">[1]Cost_Summ!#REF!</definedName>
    <definedName name="__123Graph_XPIE5" localSheetId="5" hidden="1">[1]Cost_Summ!#REF!</definedName>
    <definedName name="__123Graph_XPIE5" localSheetId="6" hidden="1">[1]Cost_Summ!#REF!</definedName>
    <definedName name="__123Graph_XPIE5" hidden="1">[1]Cost_Summ!#REF!</definedName>
    <definedName name="__123Graph_XPIE6" localSheetId="5" hidden="1">[1]Cost_Summ!#REF!</definedName>
    <definedName name="__123Graph_XPIE6" localSheetId="6" hidden="1">[1]Cost_Summ!#REF!</definedName>
    <definedName name="__123Graph_XPIE6" hidden="1">[1]Cost_Summ!#REF!</definedName>
    <definedName name="__123Graph_XPIE6A" localSheetId="5" hidden="1">[1]Cost_Summ!#REF!</definedName>
    <definedName name="__123Graph_XPIE6A" localSheetId="6" hidden="1">[1]Cost_Summ!#REF!</definedName>
    <definedName name="__123Graph_XPIE6A" hidden="1">[1]Cost_Summ!#REF!</definedName>
    <definedName name="__123Graph_XPIE6B" localSheetId="5" hidden="1">[1]Cost_Summ!#REF!</definedName>
    <definedName name="__123Graph_XPIE6B" localSheetId="6" hidden="1">[1]Cost_Summ!#REF!</definedName>
    <definedName name="__123Graph_XPIE6B" hidden="1">[1]Cost_Summ!#REF!</definedName>
    <definedName name="__123Graph_XPIE7" localSheetId="5" hidden="1">[1]Cost_Summ!#REF!</definedName>
    <definedName name="__123Graph_XPIE7" localSheetId="6" hidden="1">[1]Cost_Summ!#REF!</definedName>
    <definedName name="__123Graph_XPIE7" hidden="1">[1]Cost_Summ!#REF!</definedName>
    <definedName name="__123Graph_XPIE8" localSheetId="5" hidden="1">[1]Cost_Summ!#REF!</definedName>
    <definedName name="__123Graph_XPIE8" localSheetId="6" hidden="1">[1]Cost_Summ!#REF!</definedName>
    <definedName name="__123Graph_XPIE8" hidden="1">[1]Cost_Summ!#REF!</definedName>
    <definedName name="__123Graph_XPIE8A" localSheetId="5" hidden="1">[1]Cost_Summ!#REF!</definedName>
    <definedName name="__123Graph_XPIE8A" localSheetId="6" hidden="1">[1]Cost_Summ!#REF!</definedName>
    <definedName name="__123Graph_XPIE8A" hidden="1">[1]Cost_Summ!#REF!</definedName>
    <definedName name="__123Graph_XPIE9" localSheetId="5" hidden="1">[1]Cost_Summ!#REF!</definedName>
    <definedName name="__123Graph_XPIE9" localSheetId="6" hidden="1">[1]Cost_Summ!#REF!</definedName>
    <definedName name="__123Graph_XPIE9" hidden="1">[1]Cost_Summ!#REF!</definedName>
    <definedName name="__123Graph_XPIE9A" localSheetId="5" hidden="1">[1]Cost_Summ!#REF!</definedName>
    <definedName name="__123Graph_XPIE9A" localSheetId="6" hidden="1">[1]Cost_Summ!#REF!</definedName>
    <definedName name="__123Graph_XPIE9A" hidden="1">[1]Cost_Summ!#REF!</definedName>
    <definedName name="__123Graph_XSTAFF1" localSheetId="5" hidden="1">[1]Cost_Summ!#REF!</definedName>
    <definedName name="__123Graph_XSTAFF1" localSheetId="6" hidden="1">[1]Cost_Summ!#REF!</definedName>
    <definedName name="__123Graph_XSTAFF1" hidden="1">[1]Cost_Summ!#REF!</definedName>
    <definedName name="__123Graph_XSTAFF2" localSheetId="5" hidden="1">[1]Cost_Summ!#REF!</definedName>
    <definedName name="__123Graph_XSTAFF2" localSheetId="6" hidden="1">[1]Cost_Summ!#REF!</definedName>
    <definedName name="__123Graph_XSTAFF2" hidden="1">[1]Cost_Summ!#REF!</definedName>
    <definedName name="_Fill" localSheetId="5" hidden="1">[1]Cost_Summ!#REF!</definedName>
    <definedName name="_Fill" localSheetId="6" hidden="1">[1]Cost_Summ!#REF!</definedName>
    <definedName name="_Fill" hidden="1">[1]Cost_Summ!#REF!</definedName>
    <definedName name="_xlnm._FilterDatabase" localSheetId="4" hidden="1">'2A Revenue Report'!$A$17:$AC$23</definedName>
    <definedName name="_xlnm._FilterDatabase" localSheetId="5" hidden="1">'3A Expenditure Changes'!$A$17:$AC$31</definedName>
    <definedName name="_xlnm._FilterDatabase" localSheetId="6" hidden="1">'3B Position Changes'!$A$18:$AE$37</definedName>
    <definedName name="_Key1" localSheetId="5" hidden="1">[1]Cost_Summ!#REF!</definedName>
    <definedName name="_Key1" localSheetId="6" hidden="1">[1]Cost_Summ!#REF!</definedName>
    <definedName name="_Key1" hidden="1">[1]Cost_Summ!#REF!</definedName>
    <definedName name="_Key2" localSheetId="5" hidden="1">[1]Bgt!#REF!</definedName>
    <definedName name="_Key2" localSheetId="6" hidden="1">[1]Bgt!#REF!</definedName>
    <definedName name="_Key2" hidden="1">[1]Bgt!#REF!</definedName>
    <definedName name="_Order1" hidden="1">0</definedName>
    <definedName name="_Order2" hidden="1">255</definedName>
    <definedName name="_Sort" localSheetId="5" hidden="1">[1]Cost_Summ!#REF!</definedName>
    <definedName name="_Sort" localSheetId="6" hidden="1">[1]Cost_Summ!#REF!</definedName>
    <definedName name="_Sort" hidden="1">[1]Cost_Summ!#REF!</definedName>
    <definedName name="_Toc25589666" localSheetId="0">'BUDGET SUBMISSION CHECKLIST'!$B$1</definedName>
    <definedName name="ApptType">'[2]DO NOT USE'!$AK$1:$AK$5</definedName>
    <definedName name="Auto_CPI_Adjust_Yes_No" localSheetId="5">#REF!</definedName>
    <definedName name="Auto_CPI_Adjust_Yes_No" localSheetId="6">#REF!</definedName>
    <definedName name="Auto_CPI_Adjust_Yes_No" localSheetId="10">#REF!</definedName>
    <definedName name="Auto_CPI_Adjust_Yes_No" localSheetId="11">#REF!</definedName>
    <definedName name="Auto_CPI_Adjust_Yes_No" localSheetId="8">#REF!</definedName>
    <definedName name="Auto_CPI_Adjust_Yes_No" localSheetId="9">'[3]Form 2B-Fees &amp; Fines'!$Q$3:$Q$4</definedName>
    <definedName name="Auto_CPI_Adjust_Yes_No">#REF!</definedName>
    <definedName name="blue" localSheetId="2" hidden="1">{"PageTwo",#N/A,FALSE,"Sim Claim";"PageOne",#N/A,FALSE,"Sim Claim"}</definedName>
    <definedName name="blue" localSheetId="10" hidden="1">{"PageTwo",#N/A,FALSE,"Sim Claim";"PageOne",#N/A,FALSE,"Sim Claim"}</definedName>
    <definedName name="blue" localSheetId="11" hidden="1">{"PageTwo",#N/A,FALSE,"Sim Claim";"PageOne",#N/A,FALSE,"Sim Claim"}</definedName>
    <definedName name="blue" localSheetId="8" hidden="1">{"PageTwo",#N/A,FALSE,"Sim Claim";"PageOne",#N/A,FALSE,"Sim Claim"}</definedName>
    <definedName name="blue" hidden="1">{"PageTwo",#N/A,FALSE,"Sim Claim";"PageOne",#N/A,FALSE,"Sim Claim"}</definedName>
    <definedName name="blue2" localSheetId="2" hidden="1">{"PageTwo",#N/A,FALSE,"Sim Claim";"PageOne",#N/A,FALSE,"Sim Claim"}</definedName>
    <definedName name="blue2" localSheetId="10" hidden="1">{"PageTwo",#N/A,FALSE,"Sim Claim";"PageOne",#N/A,FALSE,"Sim Claim"}</definedName>
    <definedName name="blue2" localSheetId="11" hidden="1">{"PageTwo",#N/A,FALSE,"Sim Claim";"PageOne",#N/A,FALSE,"Sim Claim"}</definedName>
    <definedName name="blue2" localSheetId="8" hidden="1">{"PageTwo",#N/A,FALSE,"Sim Claim";"PageOne",#N/A,FALSE,"Sim Claim"}</definedName>
    <definedName name="blue2" hidden="1">{"PageTwo",#N/A,FALSE,"Sim Claim";"PageOne",#N/A,FALSE,"Sim Claim"}</definedName>
    <definedName name="BurType">'[2]DO NOT USE'!$AQ$1:$AQ$28</definedName>
    <definedName name="Dept">'[2]DO NOT USE'!$AN$1:$AN$3</definedName>
    <definedName name="FPStat">'[2]DO NOT USE'!$V$1:$V$3</definedName>
    <definedName name="HRAnalysts">'[2]DO NOT USE'!$A$1:$A$8</definedName>
    <definedName name="InterviewStat">'[2]DO NOT USE'!$S$1:$S$3</definedName>
    <definedName name="OfferStat">'[2]DO NOT USE'!$AB$1:$AB$3</definedName>
    <definedName name="Phase">'[2]DO NOT USE'!$AE$1:$AE$9</definedName>
    <definedName name="_xlnm.Print_Area" localSheetId="4">'2A Revenue Report'!$A$1:$AC$23</definedName>
    <definedName name="_xlnm.Print_Area" localSheetId="5">'3A Expenditure Changes'!$A$1:$AC$34</definedName>
    <definedName name="_xlnm.Print_Area" localSheetId="6">'3B Position Changes'!$A$1:$AO$39</definedName>
    <definedName name="_xlnm.Print_Area" localSheetId="0">'BUDGET SUBMISSION CHECKLIST'!$B$1:$B$33</definedName>
    <definedName name="_xlnm.Print_Area" localSheetId="10">'Contact Sheet'!$A$1:$L$58</definedName>
    <definedName name="_xlnm.Print_Area" localSheetId="8">'Organizational Chart'!$A$1:$O$21</definedName>
    <definedName name="_xlnm.Print_Area" localSheetId="9">'Prop J Cover Page Sample'!#REF!</definedName>
    <definedName name="_xlnm.Print_Titles" localSheetId="4">'2A Revenue Report'!$17:$17</definedName>
    <definedName name="Program" localSheetId="5">#REF!</definedName>
    <definedName name="Program" localSheetId="6">#REF!</definedName>
    <definedName name="Program" localSheetId="10">#REF!</definedName>
    <definedName name="Program" localSheetId="11">#REF!</definedName>
    <definedName name="Program" localSheetId="8">#REF!</definedName>
    <definedName name="Program">#REF!</definedName>
    <definedName name="ProjectTYpe" localSheetId="5">#REF!</definedName>
    <definedName name="ProjectTYpe" localSheetId="6">#REF!</definedName>
    <definedName name="ProjectTYpe" localSheetId="10">#REF!</definedName>
    <definedName name="ProjectTYpe" localSheetId="11">#REF!</definedName>
    <definedName name="ProjectTYpe" localSheetId="8">#REF!</definedName>
    <definedName name="ProjectTYpe">#REF!</definedName>
    <definedName name="ProjectType2" localSheetId="5">#REF!</definedName>
    <definedName name="ProjectType2" localSheetId="6">#REF!</definedName>
    <definedName name="ProjectType2" localSheetId="10">#REF!</definedName>
    <definedName name="ProjectType2" localSheetId="11">#REF!</definedName>
    <definedName name="ProjectType2" localSheetId="8">#REF!</definedName>
    <definedName name="ProjectType2">#REF!</definedName>
    <definedName name="ProjecType" localSheetId="5">#REF!</definedName>
    <definedName name="ProjecType" localSheetId="6">#REF!</definedName>
    <definedName name="ProjecType" localSheetId="10">#REF!</definedName>
    <definedName name="ProjecType" localSheetId="11">#REF!</definedName>
    <definedName name="ProjecType" localSheetId="8">#REF!</definedName>
    <definedName name="ProjecType">#REF!</definedName>
    <definedName name="RefVerifStat">'[2]DO NOT USE'!$Y$1:$Y$2</definedName>
    <definedName name="REPRO">'[2]ACTIVE POSITIONS'!#REF!</definedName>
    <definedName name="Request" localSheetId="11">'[4]Drop-Down Menu Lists'!$A$37:$A$39</definedName>
    <definedName name="Request" localSheetId="8">'[4]Drop-Down Menu Lists'!$A$37:$A$39</definedName>
    <definedName name="Request">'[4]Drop-Down Menu Lists'!$A$37:$A$39</definedName>
    <definedName name="RequestType" localSheetId="5">#REF!</definedName>
    <definedName name="RequestType" localSheetId="6">#REF!</definedName>
    <definedName name="RequestType" localSheetId="10">#REF!</definedName>
    <definedName name="RequestType" localSheetId="11">#REF!</definedName>
    <definedName name="RequestType" localSheetId="8">#REF!</definedName>
    <definedName name="RequestType">#REF!</definedName>
    <definedName name="rngDest" localSheetId="8">#REF!</definedName>
    <definedName name="rngDest">#REF!</definedName>
    <definedName name="rngTrigger" localSheetId="8">#REF!</definedName>
    <definedName name="rngTrigger">#REF!</definedName>
    <definedName name="RTFStatus">'[2]DO NOT USE'!$G$1:$G$8</definedName>
    <definedName name="SchedType">'[2]DO NOT USE'!$AH$1:$AH$3</definedName>
    <definedName name="Subsystems" localSheetId="11">'[4]Drop-Down Menu Lists'!$A$2:$A$32</definedName>
    <definedName name="Subsystems" localSheetId="8">'[4]Drop-Down Menu Lists'!$A$2:$A$32</definedName>
    <definedName name="Subsystems">'[4]Drop-Down Menu Lists'!$A$2:$A$32</definedName>
    <definedName name="test" localSheetId="5" hidden="1">[5]Admin_Cost_Summary!#REF!</definedName>
    <definedName name="test" localSheetId="6" hidden="1">[5]Admin_Cost_Summary!#REF!</definedName>
    <definedName name="test" localSheetId="10" hidden="1">[5]Admin_Cost_Summary!#REF!</definedName>
    <definedName name="test" hidden="1">[5]Admin_Cost_Summary!#REF!</definedName>
    <definedName name="test1" localSheetId="5" hidden="1">[6]Admin_Cost_Summary!#REF!</definedName>
    <definedName name="test1" localSheetId="6" hidden="1">[6]Admin_Cost_Summary!#REF!</definedName>
    <definedName name="test1" hidden="1">[6]Admin_Cost_Summary!#REF!</definedName>
    <definedName name="test10" localSheetId="5" hidden="1">[5]Admin_Cost_Summary!#REF!</definedName>
    <definedName name="test10" localSheetId="6" hidden="1">[5]Admin_Cost_Summary!#REF!</definedName>
    <definedName name="test10" hidden="1">[5]Admin_Cost_Summary!#REF!</definedName>
    <definedName name="test11" localSheetId="5" hidden="1">[5]Admin_Cost_Summary!#REF!</definedName>
    <definedName name="test11" localSheetId="6" hidden="1">[5]Admin_Cost_Summary!#REF!</definedName>
    <definedName name="test11" hidden="1">[5]Admin_Cost_Summary!#REF!</definedName>
    <definedName name="test12" localSheetId="5" hidden="1">[5]Admin_Cost_Summary!#REF!</definedName>
    <definedName name="test12" localSheetId="6" hidden="1">[5]Admin_Cost_Summary!#REF!</definedName>
    <definedName name="test12" hidden="1">[5]Admin_Cost_Summary!#REF!</definedName>
    <definedName name="test2" localSheetId="5" hidden="1">[5]Admin_Cost_Summary!#REF!</definedName>
    <definedName name="test2" localSheetId="6" hidden="1">[5]Admin_Cost_Summary!#REF!</definedName>
    <definedName name="test2" hidden="1">[5]Admin_Cost_Summary!#REF!</definedName>
    <definedName name="test3" localSheetId="5" hidden="1">[5]Admin_Cost_Summary!#REF!</definedName>
    <definedName name="test3" localSheetId="6" hidden="1">[5]Admin_Cost_Summary!#REF!</definedName>
    <definedName name="test3" hidden="1">[5]Admin_Cost_Summary!#REF!</definedName>
    <definedName name="test4" localSheetId="5" hidden="1">[5]Admin_Cost_Summary!#REF!</definedName>
    <definedName name="test4" localSheetId="6" hidden="1">[5]Admin_Cost_Summary!#REF!</definedName>
    <definedName name="test4" hidden="1">[5]Admin_Cost_Summary!#REF!</definedName>
    <definedName name="test5" localSheetId="5" hidden="1">[5]Admin_Cost_Summary!#REF!</definedName>
    <definedName name="test5" localSheetId="6" hidden="1">[5]Admin_Cost_Summary!#REF!</definedName>
    <definedName name="test5" hidden="1">[5]Admin_Cost_Summary!#REF!</definedName>
    <definedName name="test6" localSheetId="5" hidden="1">[5]Admin_Cost_Summary!#REF!</definedName>
    <definedName name="test6" localSheetId="6" hidden="1">[5]Admin_Cost_Summary!#REF!</definedName>
    <definedName name="test6" hidden="1">[5]Admin_Cost_Summary!#REF!</definedName>
    <definedName name="test7" localSheetId="5" hidden="1">[5]Admin_Cost_Summary!#REF!</definedName>
    <definedName name="test7" localSheetId="6" hidden="1">[5]Admin_Cost_Summary!#REF!</definedName>
    <definedName name="test7" hidden="1">[5]Admin_Cost_Summary!#REF!</definedName>
    <definedName name="test8" localSheetId="5" hidden="1">[5]Admin_Cost_Summary!#REF!</definedName>
    <definedName name="test8" localSheetId="6" hidden="1">[5]Admin_Cost_Summary!#REF!</definedName>
    <definedName name="test8" hidden="1">[5]Admin_Cost_Summary!#REF!</definedName>
    <definedName name="test9" localSheetId="5" hidden="1">[5]Admin_Cost_Summary!#REF!</definedName>
    <definedName name="test9" localSheetId="6" hidden="1">[5]Admin_Cost_Summary!#REF!</definedName>
    <definedName name="test9" hidden="1">[5]Admin_Cost_Summary!#REF!</definedName>
    <definedName name="unknown" localSheetId="2" hidden="1">{"PageTwo",#N/A,FALSE,"Sim Claim";"PageOne",#N/A,FALSE,"Sim Claim"}</definedName>
    <definedName name="unknown" localSheetId="10" hidden="1">{"PageTwo",#N/A,FALSE,"Sim Claim";"PageOne",#N/A,FALSE,"Sim Claim"}</definedName>
    <definedName name="unknown" localSheetId="11" hidden="1">{"PageTwo",#N/A,FALSE,"Sim Claim";"PageOne",#N/A,FALSE,"Sim Claim"}</definedName>
    <definedName name="unknown" localSheetId="8" hidden="1">{"PageTwo",#N/A,FALSE,"Sim Claim";"PageOne",#N/A,FALSE,"Sim Claim"}</definedName>
    <definedName name="unknown" hidden="1">{"PageTwo",#N/A,FALSE,"Sim Claim";"PageOne",#N/A,FALSE,"Sim Claim"}</definedName>
    <definedName name="unknown2" localSheetId="2" hidden="1">{"PageTwo",#N/A,FALSE,"Sim Claim";"PageOne",#N/A,FALSE,"Sim Claim"}</definedName>
    <definedName name="unknown2" localSheetId="10" hidden="1">{"PageTwo",#N/A,FALSE,"Sim Claim";"PageOne",#N/A,FALSE,"Sim Claim"}</definedName>
    <definedName name="unknown2" localSheetId="11" hidden="1">{"PageTwo",#N/A,FALSE,"Sim Claim";"PageOne",#N/A,FALSE,"Sim Claim"}</definedName>
    <definedName name="unknown2" localSheetId="8" hidden="1">{"PageTwo",#N/A,FALSE,"Sim Claim";"PageOne",#N/A,FALSE,"Sim Claim"}</definedName>
    <definedName name="unknown2" hidden="1">{"PageTwo",#N/A,FALSE,"Sim Claim";"PageOne",#N/A,FALSE,"Sim Claim"}</definedName>
    <definedName name="wrn.Simulation." localSheetId="2" hidden="1">{"PageTwo",#N/A,FALSE,"Sim Claim";"PageOne",#N/A,FALSE,"Sim Claim"}</definedName>
    <definedName name="wrn.Simulation." localSheetId="10" hidden="1">{"PageTwo",#N/A,FALSE,"Sim Claim";"PageOne",#N/A,FALSE,"Sim Claim"}</definedName>
    <definedName name="wrn.Simulation." localSheetId="11" hidden="1">{"PageTwo",#N/A,FALSE,"Sim Claim";"PageOne",#N/A,FALSE,"Sim Claim"}</definedName>
    <definedName name="wrn.Simulation." localSheetId="8" hidden="1">{"PageTwo",#N/A,FALSE,"Sim Claim";"PageOne",#N/A,FALSE,"Sim Claim"}</definedName>
    <definedName name="wrn.Simulation." hidden="1">{"PageTwo",#N/A,FALSE,"Sim Claim";"PageOne",#N/A,FALSE,"Sim Claim"}</definedName>
    <definedName name="wrn2.simulation" localSheetId="2" hidden="1">{"PageTwo",#N/A,FALSE,"Sim Claim";"PageOne",#N/A,FALSE,"Sim Claim"}</definedName>
    <definedName name="wrn2.simulation" localSheetId="10" hidden="1">{"PageTwo",#N/A,FALSE,"Sim Claim";"PageOne",#N/A,FALSE,"Sim Claim"}</definedName>
    <definedName name="wrn2.simulation" localSheetId="11" hidden="1">{"PageTwo",#N/A,FALSE,"Sim Claim";"PageOne",#N/A,FALSE,"Sim Claim"}</definedName>
    <definedName name="wrn2.simulation" localSheetId="8" hidden="1">{"PageTwo",#N/A,FALSE,"Sim Claim";"PageOne",#N/A,FALSE,"Sim Claim"}</definedName>
    <definedName name="wrn2.simulation" hidden="1">{"PageTwo",#N/A,FALSE,"Sim Claim";"PageOne",#N/A,FALSE,"Sim Claim"}</definedName>
  </definedNames>
  <calcPr calcId="162913"/>
</workbook>
</file>

<file path=xl/calcChain.xml><?xml version="1.0" encoding="utf-8"?>
<calcChain xmlns="http://schemas.openxmlformats.org/spreadsheetml/2006/main">
  <c r="AA17" i="5" l="1"/>
  <c r="X17" i="5"/>
  <c r="AN37" i="15" l="1"/>
  <c r="AM37" i="15"/>
  <c r="AN36" i="15"/>
  <c r="AM36" i="15"/>
  <c r="AN35" i="15"/>
  <c r="AM35" i="15"/>
  <c r="AN34" i="15"/>
  <c r="AM34" i="15"/>
  <c r="AN33" i="15"/>
  <c r="AM33" i="15"/>
  <c r="AN32" i="15"/>
  <c r="AM32" i="15"/>
  <c r="AN31" i="15"/>
  <c r="AM31" i="15"/>
  <c r="AN30" i="15"/>
  <c r="AM30" i="15"/>
  <c r="AN29" i="15"/>
  <c r="AM29" i="15"/>
  <c r="AN28" i="15"/>
  <c r="AM28" i="15"/>
  <c r="AN27" i="15"/>
  <c r="AM27" i="15"/>
  <c r="AN26" i="15"/>
  <c r="AM26" i="15"/>
  <c r="AN25" i="15"/>
  <c r="AM25" i="15"/>
  <c r="AN24" i="15"/>
  <c r="AM24" i="15"/>
  <c r="AN23" i="15"/>
  <c r="AM23" i="15"/>
  <c r="AN22" i="15"/>
  <c r="AM22" i="15"/>
  <c r="AN21" i="15"/>
  <c r="AM21" i="15"/>
  <c r="AN20" i="15"/>
  <c r="AM20" i="15"/>
  <c r="AN19" i="15"/>
  <c r="AM19" i="15"/>
  <c r="AL16" i="15"/>
  <c r="AI16" i="15"/>
  <c r="AF16" i="15"/>
  <c r="AC16" i="15"/>
  <c r="AA15" i="14"/>
  <c r="X15" i="14"/>
  <c r="B7" i="58"/>
  <c r="B14" i="58"/>
  <c r="B6" i="58"/>
  <c r="C7" i="58" l="1"/>
  <c r="C14" i="58"/>
  <c r="H79" i="73"/>
  <c r="H78" i="73"/>
  <c r="H77" i="73"/>
  <c r="H76" i="73"/>
  <c r="H75" i="73"/>
  <c r="H74" i="73"/>
  <c r="H73" i="73"/>
  <c r="H72" i="73"/>
  <c r="H71" i="73"/>
  <c r="H70" i="73"/>
  <c r="H69" i="73"/>
  <c r="H68" i="73"/>
  <c r="H67" i="73"/>
  <c r="H66" i="73"/>
  <c r="H65" i="73"/>
  <c r="H64" i="73"/>
  <c r="H63" i="73"/>
  <c r="H62" i="73"/>
  <c r="H61" i="73"/>
  <c r="H60" i="73"/>
  <c r="H59" i="73"/>
  <c r="H58" i="73"/>
  <c r="H57" i="73"/>
  <c r="H56" i="73"/>
  <c r="H55" i="73"/>
  <c r="H54" i="73"/>
  <c r="H53" i="73"/>
  <c r="H52" i="73"/>
  <c r="H51" i="73"/>
  <c r="H50" i="73"/>
  <c r="H49" i="73"/>
  <c r="H48" i="73"/>
  <c r="H47" i="73"/>
  <c r="H46" i="73"/>
  <c r="H45" i="73"/>
  <c r="H44" i="73"/>
  <c r="H43" i="73"/>
  <c r="H42" i="73"/>
  <c r="H41" i="73"/>
  <c r="H40" i="73"/>
  <c r="H39" i="73"/>
  <c r="H38" i="73"/>
  <c r="H37" i="73"/>
  <c r="H36" i="73"/>
  <c r="H35" i="73"/>
  <c r="H34" i="73"/>
  <c r="H33" i="73"/>
  <c r="H32" i="73"/>
  <c r="H31" i="73"/>
  <c r="H30" i="73"/>
  <c r="H29" i="73"/>
  <c r="H28" i="73"/>
  <c r="H27" i="73"/>
  <c r="H26" i="73"/>
  <c r="H25" i="73"/>
  <c r="H24" i="73"/>
  <c r="H23" i="73"/>
  <c r="H22" i="73"/>
  <c r="H21" i="73"/>
  <c r="H20" i="73"/>
  <c r="H19" i="73"/>
  <c r="H18" i="73"/>
  <c r="H17" i="73"/>
  <c r="H16" i="73"/>
  <c r="H15" i="73"/>
  <c r="H14" i="73"/>
  <c r="H13" i="73"/>
  <c r="H12" i="73"/>
  <c r="H11" i="73"/>
  <c r="H10" i="73"/>
  <c r="H9" i="73"/>
  <c r="H8" i="73"/>
  <c r="H7" i="73"/>
  <c r="H6" i="73"/>
  <c r="H5" i="73"/>
  <c r="H4" i="73"/>
  <c r="H3" i="73"/>
  <c r="H2" i="73"/>
  <c r="B13" i="58"/>
  <c r="B5" i="58"/>
  <c r="B9" i="58"/>
  <c r="B12" i="58"/>
  <c r="B11" i="58"/>
  <c r="B10" i="58"/>
  <c r="B8" i="58"/>
  <c r="C11" i="58" l="1"/>
  <c r="C12" i="58"/>
  <c r="C6" i="58"/>
  <c r="C8" i="58"/>
  <c r="C10" i="58"/>
  <c r="C13" i="58"/>
  <c r="C9" i="58"/>
  <c r="C5" i="58"/>
  <c r="F53" i="13" l="1"/>
  <c r="G52" i="13"/>
  <c r="G51" i="13"/>
  <c r="G50" i="13"/>
  <c r="G49" i="13"/>
  <c r="C44" i="13"/>
  <c r="B44" i="13"/>
  <c r="C43" i="13"/>
  <c r="B43" i="13"/>
  <c r="C42" i="13"/>
  <c r="B42" i="13"/>
  <c r="C41" i="13"/>
  <c r="B41" i="13"/>
  <c r="C40" i="13"/>
  <c r="B40" i="13"/>
  <c r="C39" i="13"/>
  <c r="B39" i="13"/>
  <c r="C38" i="13"/>
  <c r="B38" i="13"/>
  <c r="C37" i="13"/>
  <c r="B37" i="13"/>
  <c r="C36" i="13"/>
  <c r="B36" i="13"/>
  <c r="C35" i="13"/>
  <c r="B35" i="13"/>
  <c r="G31" i="13"/>
  <c r="F31" i="13"/>
  <c r="O24" i="13"/>
  <c r="B24" i="13"/>
  <c r="A24" i="13"/>
  <c r="O23" i="13"/>
  <c r="B23" i="13"/>
  <c r="A23" i="13"/>
  <c r="O22" i="13"/>
  <c r="B22" i="13"/>
  <c r="A22" i="13"/>
  <c r="O21" i="13"/>
  <c r="B21" i="13"/>
  <c r="A21" i="13"/>
  <c r="O20" i="13"/>
  <c r="B20" i="13"/>
  <c r="A20" i="13"/>
  <c r="O19" i="13"/>
  <c r="B19" i="13"/>
  <c r="A19" i="13"/>
  <c r="O18" i="13"/>
  <c r="C18" i="13"/>
  <c r="B18" i="13"/>
  <c r="A18" i="13"/>
  <c r="O17" i="13"/>
  <c r="C17" i="13"/>
  <c r="B17" i="13"/>
  <c r="A17" i="13"/>
  <c r="O16" i="13"/>
  <c r="C16" i="13"/>
  <c r="B16" i="13"/>
  <c r="A16" i="13"/>
  <c r="O15" i="13"/>
  <c r="C15" i="13"/>
  <c r="G46" i="13" s="1"/>
  <c r="B15" i="13"/>
  <c r="A15" i="13"/>
  <c r="G5" i="13"/>
  <c r="G24" i="13" s="1"/>
  <c r="G53" i="13" l="1"/>
  <c r="G16" i="13"/>
  <c r="G17" i="13"/>
  <c r="F18" i="13"/>
  <c r="F23" i="13"/>
  <c r="G18" i="13"/>
  <c r="C29" i="13"/>
  <c r="F46" i="13" s="1"/>
  <c r="F17" i="13"/>
  <c r="F16" i="13"/>
  <c r="F22" i="13"/>
  <c r="F20" i="13"/>
  <c r="G20" i="13"/>
  <c r="F19" i="13"/>
  <c r="G22" i="13"/>
  <c r="G23" i="13"/>
  <c r="F15" i="13"/>
  <c r="G19" i="13"/>
  <c r="F24" i="13"/>
  <c r="G21" i="13"/>
  <c r="G15" i="13"/>
  <c r="F21" i="13"/>
  <c r="G30" i="13" l="1"/>
  <c r="G58" i="13" s="1"/>
  <c r="G61" i="13" s="1"/>
  <c r="G62" i="13" s="1"/>
  <c r="F30" i="13"/>
  <c r="F58" i="13" s="1"/>
  <c r="F61" i="13" s="1"/>
  <c r="F62" i="13" s="1"/>
  <c r="B4" i="58"/>
  <c r="C4" i="58" l="1"/>
  <c r="X15" i="5" l="1"/>
  <c r="AA15" i="5"/>
</calcChain>
</file>

<file path=xl/comments1.xml><?xml version="1.0" encoding="utf-8"?>
<comments xmlns="http://schemas.openxmlformats.org/spreadsheetml/2006/main">
  <authors>
    <author>Author</author>
  </authors>
  <commentList>
    <comment ref="I11" authorId="0" shapeId="0">
      <text>
        <r>
          <rPr>
            <sz val="9"/>
            <color indexed="81"/>
            <rFont val="Tahoma"/>
            <family val="2"/>
          </rPr>
          <t xml:space="preserve">Use the FTE Cost Report (15.15.016) for each job class included in Projected Personnel Costs. Also include any job classes related to contract monitoring on the Prop J CONTRACT Cost Detail tab. </t>
        </r>
      </text>
    </comment>
    <comment ref="D14" authorId="0" shapeId="0">
      <text>
        <r>
          <rPr>
            <sz val="9"/>
            <color indexed="81"/>
            <rFont val="Tahoma"/>
            <family val="2"/>
          </rPr>
          <t xml:space="preserve">If the job class is a standard 5 step class, then you can enter low salary as 83.3% of high. If it's not a standard 5 step class, then find the low from DHR compensation database, or CY actual EIS report, etc.
Note that the wage rate from the budget system includes all known or COLAS, or estimates using CPI. </t>
        </r>
      </text>
    </comment>
    <comment ref="E14" authorId="0" shapeId="0">
      <text>
        <r>
          <rPr>
            <sz val="9"/>
            <color indexed="81"/>
            <rFont val="Tahoma"/>
            <family val="2"/>
          </rPr>
          <t xml:space="preserve">High Bi-Weekly rate can be entered as [001 Salary from EP / 26.1]. BY in the EP report is FY21-22.
Note that the wage rate from the budget system includes all known or COLAS, or estimates using CPI. 
</t>
        </r>
      </text>
    </comment>
    <comment ref="A25" authorId="0" shapeId="0">
      <text>
        <r>
          <rPr>
            <sz val="8"/>
            <color indexed="81"/>
            <rFont val="Tahoma"/>
            <family val="2"/>
          </rPr>
          <t>Holiday pay is usually only included if holidays require backfill (e.g., 24/7 security coverage).</t>
        </r>
      </text>
    </comment>
    <comment ref="A27" authorId="0" shapeId="0">
      <text>
        <r>
          <rPr>
            <sz val="8"/>
            <color indexed="81"/>
            <rFont val="Tahoma"/>
            <family val="2"/>
          </rPr>
          <t>If overtime is received, use formula:
low/high salary (columns F and G) for applicable job class(es) x 1.5 x (# overtime hrs in PPD/80).</t>
        </r>
      </text>
    </comment>
    <comment ref="A28" authorId="0" shapeId="0">
      <text>
        <r>
          <rPr>
            <sz val="8"/>
            <color indexed="81"/>
            <rFont val="Tahoma"/>
            <family val="2"/>
          </rPr>
          <t>Eg. Uniform allowance, other items that the City would need to pay for if it performed the work instead of the contractor</t>
        </r>
      </text>
    </comment>
    <comment ref="C34" authorId="0" shapeId="0">
      <text>
        <r>
          <rPr>
            <sz val="8"/>
            <color indexed="81"/>
            <rFont val="Tahoma"/>
            <family val="2"/>
          </rPr>
          <t>This is automatically linked the amount to the benefits from the appropriate row in the EP table above and to the right.</t>
        </r>
      </text>
    </comment>
  </commentList>
</comments>
</file>

<file path=xl/sharedStrings.xml><?xml version="1.0" encoding="utf-8"?>
<sst xmlns="http://schemas.openxmlformats.org/spreadsheetml/2006/main" count="2124" uniqueCount="791">
  <si>
    <t>Department Budget Submission Checklist</t>
  </si>
  <si>
    <r>
      <t>To be completed by</t>
    </r>
    <r>
      <rPr>
        <sz val="11"/>
        <color theme="1"/>
        <rFont val="Calibri"/>
        <family val="2"/>
      </rPr>
      <t>: All departments.</t>
    </r>
  </si>
  <si>
    <r>
      <t>Instructions</t>
    </r>
    <r>
      <rPr>
        <sz val="11"/>
        <color theme="1"/>
        <rFont val="Calibri"/>
        <family val="2"/>
      </rPr>
      <t>: Submit this completed cover sheet with your budget submission and ensure all applicable forms below are included with your submission.</t>
    </r>
  </si>
  <si>
    <r>
      <t>¨</t>
    </r>
    <r>
      <rPr>
        <sz val="7"/>
        <color theme="1"/>
        <rFont val="Times New Roman"/>
        <family val="1"/>
      </rPr>
      <t xml:space="preserve">  </t>
    </r>
    <r>
      <rPr>
        <b/>
        <sz val="11"/>
        <color theme="1"/>
        <rFont val="Calibri"/>
        <family val="2"/>
      </rPr>
      <t xml:space="preserve">Fees &amp; Fines: </t>
    </r>
    <r>
      <rPr>
        <sz val="11"/>
        <color theme="1"/>
        <rFont val="Calibri"/>
        <family val="2"/>
      </rPr>
      <t xml:space="preserve"> Completed “Form 2B: Fees &amp; Fines.”</t>
    </r>
  </si>
  <si>
    <r>
      <t>¨</t>
    </r>
    <r>
      <rPr>
        <sz val="7"/>
        <color theme="1"/>
        <rFont val="Times New Roman"/>
        <family val="1"/>
      </rPr>
      <t xml:space="preserve">  </t>
    </r>
    <r>
      <rPr>
        <b/>
        <sz val="11"/>
        <color theme="1"/>
        <rFont val="Calibri"/>
        <family val="2"/>
      </rPr>
      <t xml:space="preserve">Cost Recovery: </t>
    </r>
    <r>
      <rPr>
        <sz val="11"/>
        <color theme="1"/>
        <rFont val="Calibri"/>
        <family val="2"/>
      </rPr>
      <t>Completed “Form 2C: Cost Recovery.”</t>
    </r>
  </si>
  <si>
    <r>
      <t>¨</t>
    </r>
    <r>
      <rPr>
        <sz val="7"/>
        <color theme="1"/>
        <rFont val="Times New Roman"/>
        <family val="1"/>
      </rPr>
      <t xml:space="preserve">  </t>
    </r>
    <r>
      <rPr>
        <b/>
        <sz val="11"/>
        <color theme="1"/>
        <rFont val="Calibri"/>
        <family val="2"/>
      </rPr>
      <t xml:space="preserve">New Legislation: </t>
    </r>
  </si>
  <si>
    <r>
      <t>¨</t>
    </r>
    <r>
      <rPr>
        <sz val="7"/>
        <color theme="1"/>
        <rFont val="Times New Roman"/>
        <family val="1"/>
      </rPr>
      <t xml:space="preserve">  </t>
    </r>
    <r>
      <rPr>
        <sz val="11"/>
        <color theme="1"/>
        <rFont val="Calibri"/>
        <family val="2"/>
      </rPr>
      <t>Included draft legislation that department would like to submit with the budget; or,</t>
    </r>
  </si>
  <si>
    <t>For Chief Financial Officer/Budget Manager:</t>
  </si>
  <si>
    <t>I have reviewed the attached budget submission and affirm that all applicable forms checked off above are either included in this submission or have been submitted through the proper online forums.</t>
  </si>
  <si>
    <t>Signature: ________________________________________________________</t>
  </si>
  <si>
    <t>Table of Contents</t>
  </si>
  <si>
    <t>Number</t>
  </si>
  <si>
    <t>Sheet</t>
  </si>
  <si>
    <t>Link</t>
  </si>
  <si>
    <t>(enable content and macros)</t>
  </si>
  <si>
    <t>DEPT NAME HERE</t>
  </si>
  <si>
    <t>Major Changes</t>
  </si>
  <si>
    <t xml:space="preserve">Department Response to Major Changes </t>
  </si>
  <si>
    <t>BUDGET FORM 2A: Revenue Report</t>
  </si>
  <si>
    <t>DEPARTMENT: ______</t>
  </si>
  <si>
    <t xml:space="preserve">Select the following criteria before running the report: </t>
  </si>
  <si>
    <t xml:space="preserve">GFS Type: Do not select a value. </t>
  </si>
  <si>
    <r>
      <t xml:space="preserve">For any proposed changes, provide an explanation in the </t>
    </r>
    <r>
      <rPr>
        <b/>
        <sz val="11"/>
        <color theme="4"/>
        <rFont val="Arial"/>
        <family val="2"/>
      </rPr>
      <t>"Revenue Description &amp; Explanation of Change"</t>
    </r>
    <r>
      <rPr>
        <sz val="11"/>
        <rFont val="Arial"/>
        <family val="2"/>
      </rPr>
      <t xml:space="preserve"> column. </t>
    </r>
  </si>
  <si>
    <t>Please contact your Mayor's Office or Controller's Office Analyst if you need assistance running this report.</t>
  </si>
  <si>
    <t>All submissions must be formatted appropriately so that printed copies are easily readable for the public.</t>
  </si>
  <si>
    <t>Total BY Revenue Variance:</t>
  </si>
  <si>
    <t>Total BY+1 Revenue Variance:</t>
  </si>
  <si>
    <t>Budget System Report 15.30.005 filtered on Regular Revenues</t>
  </si>
  <si>
    <t>FY 2022-23</t>
  </si>
  <si>
    <t>FORMULA</t>
  </si>
  <si>
    <t xml:space="preserve">FILL IN </t>
  </si>
  <si>
    <t>GFS Type</t>
  </si>
  <si>
    <t>Dept</t>
  </si>
  <si>
    <t>Dept ID</t>
  </si>
  <si>
    <t>Fund Title</t>
  </si>
  <si>
    <t>Project Title</t>
  </si>
  <si>
    <t>Activity Title</t>
  </si>
  <si>
    <t>Authority Title</t>
  </si>
  <si>
    <t>Account Title</t>
  </si>
  <si>
    <t>TRIO Title</t>
  </si>
  <si>
    <t>Start Dept Amt</t>
  </si>
  <si>
    <t>End Dept Amt</t>
  </si>
  <si>
    <t>Var Dept Amt</t>
  </si>
  <si>
    <t>Start BY+1 Dept Amt</t>
  </si>
  <si>
    <t>End BY+1 Dept Amt</t>
  </si>
  <si>
    <t>Var BY+1 Dept Amt</t>
  </si>
  <si>
    <t>New</t>
  </si>
  <si>
    <t>Materials &amp; Supplies</t>
  </si>
  <si>
    <t>Job Class Title</t>
  </si>
  <si>
    <t>Job Class</t>
  </si>
  <si>
    <t>BUDGET FORM 3A: Expenditure Changes</t>
  </si>
  <si>
    <r>
      <t xml:space="preserve">For any proposed changes, provide an explanation in the </t>
    </r>
    <r>
      <rPr>
        <b/>
        <sz val="11"/>
        <color theme="4"/>
        <rFont val="Arial"/>
        <family val="2"/>
      </rPr>
      <t>"Explanation of Change"</t>
    </r>
    <r>
      <rPr>
        <sz val="11"/>
        <color theme="4"/>
        <rFont val="Arial"/>
        <family val="2"/>
      </rPr>
      <t xml:space="preserve"> </t>
    </r>
    <r>
      <rPr>
        <sz val="11"/>
        <rFont val="Arial"/>
        <family val="2"/>
      </rPr>
      <t xml:space="preserve">for each Budget Year column. </t>
    </r>
  </si>
  <si>
    <t>Total BY Expenditure Variance:</t>
  </si>
  <si>
    <t>Total BY+1 Expenditure Variance:</t>
  </si>
  <si>
    <t>Budget System Report 15.30.005 filtered on Gross Expenditures</t>
  </si>
  <si>
    <t>Change submittted?</t>
  </si>
  <si>
    <t>Explanation of Change</t>
  </si>
  <si>
    <t>BUDGET FORM 3B: Position Changes</t>
  </si>
  <si>
    <r>
      <t xml:space="preserve">For any proposed changes, provide an explanation in the </t>
    </r>
    <r>
      <rPr>
        <b/>
        <sz val="11"/>
        <color theme="4"/>
        <rFont val="Arial"/>
        <family val="2"/>
      </rPr>
      <t>"Explanation of FTE and/or Amount Change"</t>
    </r>
    <r>
      <rPr>
        <sz val="11"/>
        <rFont val="Arial"/>
        <family val="2"/>
      </rPr>
      <t xml:space="preserve"> column. </t>
    </r>
  </si>
  <si>
    <t>Total BY FTE Variance:</t>
  </si>
  <si>
    <t>Total BY Amount Variance:</t>
  </si>
  <si>
    <t>Total BY+1 FTE Variance:</t>
  </si>
  <si>
    <t>Total BY+1 Amount  Variance:</t>
  </si>
  <si>
    <t>Budget System Report 15.30.004 filtered on Gross Expenditures</t>
  </si>
  <si>
    <t>FILL IN</t>
  </si>
  <si>
    <t>Class</t>
  </si>
  <si>
    <t>Ret</t>
  </si>
  <si>
    <t>Status</t>
  </si>
  <si>
    <t>Action</t>
  </si>
  <si>
    <t>Start Dept FTE</t>
  </si>
  <si>
    <t>End Dept FTE</t>
  </si>
  <si>
    <t>Var Dept FTE</t>
  </si>
  <si>
    <t>Start BY+1 Dept FTE</t>
  </si>
  <si>
    <t>End BY+1 Dept FTE</t>
  </si>
  <si>
    <t>Var BY+1 Dept FTE</t>
  </si>
  <si>
    <t>FTE Changes Submitted?</t>
  </si>
  <si>
    <t>Amount Changes Submitted?</t>
  </si>
  <si>
    <t>Explanation of FTE and/or Amount Change</t>
  </si>
  <si>
    <t>TC #</t>
  </si>
  <si>
    <t>TC Name</t>
  </si>
  <si>
    <t>Vehicle Description</t>
  </si>
  <si>
    <t>Fuel Type</t>
  </si>
  <si>
    <t>Awarded Vehicle Mfr. and Model</t>
  </si>
  <si>
    <t>Base Cost</t>
  </si>
  <si>
    <t>Show in Other Tab</t>
  </si>
  <si>
    <t>Police Pursuit Vehicles</t>
  </si>
  <si>
    <t>Gasoline</t>
  </si>
  <si>
    <t>Alternative Fuel Vehicles</t>
  </si>
  <si>
    <t>Toyota Prius Prime</t>
  </si>
  <si>
    <t>Chevy Bolt</t>
  </si>
  <si>
    <t>Hybrid</t>
  </si>
  <si>
    <t>Ford Escape</t>
  </si>
  <si>
    <t>High</t>
  </si>
  <si>
    <t>Low</t>
  </si>
  <si>
    <t>Fuel Cell</t>
  </si>
  <si>
    <t>Other</t>
  </si>
  <si>
    <t>Municipal Transportation Agency (MTA)</t>
  </si>
  <si>
    <t>*Please insert an organizational chart</t>
  </si>
  <si>
    <t>Total Fringe Benefits</t>
  </si>
  <si>
    <t>Please Fill Out Blue Shaded Areas Only.</t>
  </si>
  <si>
    <r>
      <t xml:space="preserve">COMPARATIVE COSTS OF CONTRACTING VS. IN-HOUSE SERVICES </t>
    </r>
    <r>
      <rPr>
        <sz val="8"/>
        <rFont val="Arial"/>
        <family val="2"/>
      </rPr>
      <t xml:space="preserve"> (1) (2)</t>
    </r>
  </si>
  <si>
    <t>ESTIMATED CITY COSTS:</t>
  </si>
  <si>
    <t>PROJECTED PERSONNEL COSTS</t>
  </si>
  <si>
    <t>Complete this with the cost of 1.0 FTE; the actual FTE needs will be calcuated in the Personnel and Fringe Benefit costs.</t>
  </si>
  <si>
    <t># of Full Time Equivalent Positions</t>
  </si>
  <si>
    <t>Bi-Weekly Rate per FTE</t>
  </si>
  <si>
    <t>Annual Cost</t>
  </si>
  <si>
    <t>Job Class Number</t>
  </si>
  <si>
    <t>FTE</t>
  </si>
  <si>
    <t>5010 Salary</t>
  </si>
  <si>
    <t>5130 Benefits</t>
  </si>
  <si>
    <t>Total Sal &amp; Ben</t>
  </si>
  <si>
    <t>Holiday Pay (if applicable)</t>
  </si>
  <si>
    <t>n/a</t>
  </si>
  <si>
    <t>Night / Shift Differential (if applicable)</t>
  </si>
  <si>
    <t>Overtime Pay (if applicable)</t>
  </si>
  <si>
    <t>Other Pay (if applicable)</t>
  </si>
  <si>
    <t>Total FTE</t>
  </si>
  <si>
    <t>Total Salary Costs---&gt;</t>
  </si>
  <si>
    <t>Total of Other Compensation---&gt;</t>
  </si>
  <si>
    <t>FRINGE BENEFITS</t>
  </si>
  <si>
    <t>$ Amount</t>
  </si>
  <si>
    <t>Benefits per FTE--Job Class #:</t>
  </si>
  <si>
    <t>ADDITIONAL CITY COSTS</t>
  </si>
  <si>
    <t xml:space="preserve">Insert all additional costs, with a description, that the City would incur if providing the service. </t>
  </si>
  <si>
    <t>May include capital costs, materials &amp; supplies, uniforms, technology, as is comparable to the contract components.</t>
  </si>
  <si>
    <t>Total Capital &amp; Operating</t>
  </si>
  <si>
    <t>COST COMPARISON SUMMARY</t>
  </si>
  <si>
    <t>ESTIMATED TOTAL CITY COST</t>
  </si>
  <si>
    <t>LESS:  ESTIMATED TOTAL CONTRACT COST</t>
  </si>
  <si>
    <t>ESTIMATED SAVINGS</t>
  </si>
  <si>
    <t>% of Savings to City Cost</t>
  </si>
  <si>
    <t>Comments/Assumptions:</t>
  </si>
  <si>
    <t xml:space="preserve"> </t>
  </si>
  <si>
    <t>2.  Salary levels reflect proposed salary rates effective July 1, 2018. Costs are represented as annual 12 month costs.</t>
  </si>
  <si>
    <t>3.  Variable fringe benefits consist of Social Security, Medicare, employer retirement, employee retirement pick-up and long-term disability, where applicable.</t>
  </si>
  <si>
    <t>4.  Fixed fringe benefits consist of health and dental rates plus an estimate of dependent coverage.</t>
  </si>
  <si>
    <t>&lt;List any other comments or assumptions&gt;</t>
  </si>
  <si>
    <t>SAMPLE                                             SAMPLE                                             SAMPLE                                             SAMPLE                                             SAMPLE                                             SAMPLE                                             SAMPLE                                             SAMPLE</t>
  </si>
  <si>
    <t xml:space="preserve">027-Airport Commission </t>
  </si>
  <si>
    <t>Safety and Security Services</t>
  </si>
  <si>
    <t>General Aviation Security Services</t>
  </si>
  <si>
    <t>8202</t>
  </si>
  <si>
    <t>Security Guard</t>
  </si>
  <si>
    <t>8207</t>
  </si>
  <si>
    <t>Building and Ground Patrol Officer</t>
  </si>
  <si>
    <t>9220</t>
  </si>
  <si>
    <t>Airport Operations Supervisor</t>
  </si>
  <si>
    <t>0931</t>
  </si>
  <si>
    <t>Manager III</t>
  </si>
  <si>
    <t>1.  FY 2007 was the first year these services were contracted out.</t>
  </si>
  <si>
    <t>N/A</t>
  </si>
  <si>
    <t>Fund</t>
  </si>
  <si>
    <t>Authority</t>
  </si>
  <si>
    <t>Agency Use</t>
  </si>
  <si>
    <t>Account</t>
  </si>
  <si>
    <t>Division Title</t>
  </si>
  <si>
    <t>Section</t>
  </si>
  <si>
    <t>Section Title</t>
  </si>
  <si>
    <t>MTA</t>
  </si>
  <si>
    <t>TRIO</t>
  </si>
  <si>
    <t>Project-Activity</t>
  </si>
  <si>
    <t>GEN</t>
  </si>
  <si>
    <t>Contact List for The Mayor's Budget Office and the Controller's Budget Office</t>
  </si>
  <si>
    <t>Dept. #</t>
  </si>
  <si>
    <t>Code</t>
  </si>
  <si>
    <t>Department Name</t>
  </si>
  <si>
    <t>Mayor's Office</t>
  </si>
  <si>
    <t>Controller's Budget &amp; Analysis</t>
  </si>
  <si>
    <t>Controller’s Accounting Operations</t>
  </si>
  <si>
    <t>AAM</t>
  </si>
  <si>
    <t>Asian Art Museum</t>
  </si>
  <si>
    <t>Sally Ma</t>
  </si>
  <si>
    <t>Risa Sandler</t>
  </si>
  <si>
    <t>ADM</t>
  </si>
  <si>
    <t>General Services Agency - Administrative Services</t>
  </si>
  <si>
    <t>Maricar Gratuito</t>
  </si>
  <si>
    <t>Mayor's Budget Office</t>
  </si>
  <si>
    <t>ADP</t>
  </si>
  <si>
    <t>Adult Probation</t>
  </si>
  <si>
    <t>Nick Leo</t>
  </si>
  <si>
    <t>(415) 554-6617</t>
  </si>
  <si>
    <t>AIR</t>
  </si>
  <si>
    <t>Airport</t>
  </si>
  <si>
    <t>Melson Mangrobang</t>
  </si>
  <si>
    <t>(415) 554-6511</t>
  </si>
  <si>
    <t>ART</t>
  </si>
  <si>
    <t>Arts Commission</t>
  </si>
  <si>
    <t>Anna Duning</t>
  </si>
  <si>
    <t>(415) 554-6216</t>
  </si>
  <si>
    <t>ASR</t>
  </si>
  <si>
    <t>Assessor/Recorder</t>
  </si>
  <si>
    <t>(415) 554-6659</t>
  </si>
  <si>
    <t>BOS</t>
  </si>
  <si>
    <t>Board of Supervisors</t>
  </si>
  <si>
    <t>Michael Mitton</t>
  </si>
  <si>
    <t>CAT</t>
  </si>
  <si>
    <t>City Attorney</t>
  </si>
  <si>
    <t>(415) 554-5965</t>
  </si>
  <si>
    <t>CFC</t>
  </si>
  <si>
    <t>Children &amp; Families Commission</t>
  </si>
  <si>
    <t>(415) 554-6639</t>
  </si>
  <si>
    <t>CHF</t>
  </si>
  <si>
    <t>Children, Youth &amp; Their Families</t>
  </si>
  <si>
    <t>CON</t>
  </si>
  <si>
    <t>Controller</t>
  </si>
  <si>
    <t>CPC</t>
  </si>
  <si>
    <t>City Planning</t>
  </si>
  <si>
    <t>CRT</t>
  </si>
  <si>
    <t>Superior Court</t>
  </si>
  <si>
    <t>Controller's Budget Office</t>
  </si>
  <si>
    <t>CSC</t>
  </si>
  <si>
    <t>Civil Service Commission</t>
  </si>
  <si>
    <t>Michelle Allersma</t>
  </si>
  <si>
    <t>(415) 554-4792</t>
  </si>
  <si>
    <t>CSS</t>
  </si>
  <si>
    <t>Child Support Services</t>
  </si>
  <si>
    <t>DAT</t>
  </si>
  <si>
    <t>District Attorney</t>
  </si>
  <si>
    <t>DBI</t>
  </si>
  <si>
    <t>Department of Building Inspection</t>
  </si>
  <si>
    <t>(415) 554-7575</t>
  </si>
  <si>
    <t>DPA</t>
  </si>
  <si>
    <t>Department of Police Accountability</t>
  </si>
  <si>
    <t>Carol Lu</t>
  </si>
  <si>
    <t xml:space="preserve">(415) 554-7647 </t>
  </si>
  <si>
    <t>DPH</t>
  </si>
  <si>
    <t>Department of Public Health</t>
  </si>
  <si>
    <t>DPW</t>
  </si>
  <si>
    <t>General Services Agency - Public Works</t>
  </si>
  <si>
    <t>HSA</t>
  </si>
  <si>
    <t>Human Services Agency</t>
  </si>
  <si>
    <t>Sally Chan</t>
  </si>
  <si>
    <t>(415) 554-6626</t>
  </si>
  <si>
    <t>DEM</t>
  </si>
  <si>
    <t>Emergency Communications</t>
  </si>
  <si>
    <t>(415) 554-7535</t>
  </si>
  <si>
    <t>ECN</t>
  </si>
  <si>
    <t>Economic &amp; Workforce Development</t>
  </si>
  <si>
    <t>(415) 554-5254</t>
  </si>
  <si>
    <t>ENV</t>
  </si>
  <si>
    <t>Environment</t>
  </si>
  <si>
    <t>ETH</t>
  </si>
  <si>
    <t>Ethics Commission</t>
  </si>
  <si>
    <t>Controller's Accounting Operations</t>
  </si>
  <si>
    <t>FAM</t>
  </si>
  <si>
    <t>Fine Arts Museum</t>
  </si>
  <si>
    <t>(415) 554-7418</t>
  </si>
  <si>
    <t>FIR</t>
  </si>
  <si>
    <t>Fire Department</t>
  </si>
  <si>
    <t>(415) 554-6627</t>
  </si>
  <si>
    <t>General City Responsibility</t>
  </si>
  <si>
    <t>Michelle Allersma/ Risa Sandler</t>
  </si>
  <si>
    <t>(415) 554-7567</t>
  </si>
  <si>
    <t>HRC</t>
  </si>
  <si>
    <t>Human Rights Commission</t>
  </si>
  <si>
    <t>(415) 554-5158</t>
  </si>
  <si>
    <t>HRD</t>
  </si>
  <si>
    <t>Human Resources</t>
  </si>
  <si>
    <t>HOM</t>
  </si>
  <si>
    <t>Dept. of Homelessness and Supportive Housing</t>
  </si>
  <si>
    <t>(415) 554-7546</t>
  </si>
  <si>
    <t>HSS</t>
  </si>
  <si>
    <t>Health Service System</t>
  </si>
  <si>
    <t>JUV</t>
  </si>
  <si>
    <t>Juvenile Probation</t>
  </si>
  <si>
    <t>LIB</t>
  </si>
  <si>
    <t>Public Library</t>
  </si>
  <si>
    <t>LLB</t>
  </si>
  <si>
    <t>Law Library</t>
  </si>
  <si>
    <t>MYR</t>
  </si>
  <si>
    <t>Mayor</t>
  </si>
  <si>
    <t>BOA</t>
  </si>
  <si>
    <t>Board of Appeals</t>
  </si>
  <si>
    <t>PDR</t>
  </si>
  <si>
    <t>Public Defender</t>
  </si>
  <si>
    <t>POL</t>
  </si>
  <si>
    <t>Police Department</t>
  </si>
  <si>
    <t>PRT</t>
  </si>
  <si>
    <t>Port</t>
  </si>
  <si>
    <t>PUC</t>
  </si>
  <si>
    <t>Public Utilities Commission</t>
  </si>
  <si>
    <t>REC</t>
  </si>
  <si>
    <t>Recreation &amp; Park</t>
  </si>
  <si>
    <t>REG</t>
  </si>
  <si>
    <t>Elections</t>
  </si>
  <si>
    <t>RET</t>
  </si>
  <si>
    <t>Retirement System</t>
  </si>
  <si>
    <t>RNT</t>
  </si>
  <si>
    <t>Rent Arbitration Board</t>
  </si>
  <si>
    <t>SCI</t>
  </si>
  <si>
    <t>Academy of Sciences</t>
  </si>
  <si>
    <t>SHF</t>
  </si>
  <si>
    <t>Sheriff’s Department</t>
  </si>
  <si>
    <t>TIS</t>
  </si>
  <si>
    <t>General Services Agency - Technology</t>
  </si>
  <si>
    <t>TTX</t>
  </si>
  <si>
    <t>Treasurer / Tax Collector</t>
  </si>
  <si>
    <t>UNA</t>
  </si>
  <si>
    <t>General Fund Unallocated</t>
  </si>
  <si>
    <t>USD</t>
  </si>
  <si>
    <t>WAR</t>
  </si>
  <si>
    <t>War Memorial</t>
  </si>
  <si>
    <t>WOM</t>
  </si>
  <si>
    <t>Department on the Status of Women</t>
  </si>
  <si>
    <t>OCII</t>
  </si>
  <si>
    <t>Office of Community Investment and Infrastructure</t>
  </si>
  <si>
    <t>CAFR Reporting Fund</t>
  </si>
  <si>
    <t>PROGRAM</t>
  </si>
  <si>
    <t>PROJECT TYPE</t>
  </si>
  <si>
    <t>Account Type</t>
  </si>
  <si>
    <t>General</t>
  </si>
  <si>
    <t>P0001 - Administration</t>
  </si>
  <si>
    <t xml:space="preserve">Capital </t>
  </si>
  <si>
    <t>Current Assets</t>
  </si>
  <si>
    <t>Building Inspection</t>
  </si>
  <si>
    <t>P0002 - Information Technology</t>
  </si>
  <si>
    <t>Maintenance</t>
  </si>
  <si>
    <t>Noncurrent Assets</t>
  </si>
  <si>
    <t>Children and Families</t>
  </si>
  <si>
    <t>P0003 - Capital Investment</t>
  </si>
  <si>
    <t>Operating</t>
  </si>
  <si>
    <t>Deferred outflows of resources</t>
  </si>
  <si>
    <t>Community/Neighborhood Development</t>
  </si>
  <si>
    <t>P0004 - Technology Investment</t>
  </si>
  <si>
    <t>Administration</t>
  </si>
  <si>
    <t>Current Liabilities</t>
  </si>
  <si>
    <t>Community Health Services Convention Facilities</t>
  </si>
  <si>
    <t>P0005 - Accessible Services</t>
  </si>
  <si>
    <t>Technology</t>
  </si>
  <si>
    <t>Noncurrent Liabilities</t>
  </si>
  <si>
    <t>Convention Facilities</t>
  </si>
  <si>
    <t>P0006 - Affordable Housing</t>
  </si>
  <si>
    <t>Special Events</t>
  </si>
  <si>
    <t>Deferred inflows of resources</t>
  </si>
  <si>
    <t>Court's</t>
  </si>
  <si>
    <t>P0007 - Aging and Adult Services</t>
  </si>
  <si>
    <t>Disaster</t>
  </si>
  <si>
    <t>Revenue</t>
  </si>
  <si>
    <t>Culture and Recreation</t>
  </si>
  <si>
    <t>P0008 - Airport Operations</t>
  </si>
  <si>
    <t>Expense</t>
  </si>
  <si>
    <t>Environmental Protection</t>
  </si>
  <si>
    <t>P0009 - Animal welfare</t>
  </si>
  <si>
    <t xml:space="preserve">Net position </t>
  </si>
  <si>
    <t>Gasoline Tax</t>
  </si>
  <si>
    <t>P0012 - Branch Libraries Operations</t>
  </si>
  <si>
    <t>Fund Balance</t>
  </si>
  <si>
    <t>General Service</t>
  </si>
  <si>
    <t>P0013 - Building Inspection Services</t>
  </si>
  <si>
    <t>Statistical</t>
  </si>
  <si>
    <t>Gift and Other Expendable Trust</t>
  </si>
  <si>
    <t>P0014 - Building Repair</t>
  </si>
  <si>
    <t>Not reported</t>
  </si>
  <si>
    <t>CII</t>
  </si>
  <si>
    <t>Golf</t>
  </si>
  <si>
    <t>P0015 - Children and Families Services</t>
  </si>
  <si>
    <t>Human Welfare</t>
  </si>
  <si>
    <t>P0016 - Children's Baseline</t>
  </si>
  <si>
    <t>Low and Moderate Income Housing Asset</t>
  </si>
  <si>
    <t>P0017 - Citywide Planning</t>
  </si>
  <si>
    <t>Open Space and Park</t>
  </si>
  <si>
    <t>P0021 - Community College Services</t>
  </si>
  <si>
    <t>P0022 - Community Investment</t>
  </si>
  <si>
    <t>Public Protection</t>
  </si>
  <si>
    <t>P0024 - Convention Services</t>
  </si>
  <si>
    <t>Public Works, Transportation and Commerce</t>
  </si>
  <si>
    <t>P0025 - County Education Services</t>
  </si>
  <si>
    <t>Real Property</t>
  </si>
  <si>
    <t>P0026 - County Mandated Court Services</t>
  </si>
  <si>
    <t>San Francisco County Transportation Authority</t>
  </si>
  <si>
    <t>P0030 - Custody</t>
  </si>
  <si>
    <t>Senior Citizen's' Program</t>
  </si>
  <si>
    <t>P0032 - Development And Planning</t>
  </si>
  <si>
    <t>P0033 - Earthquake Safety</t>
  </si>
  <si>
    <t>General Obligation Bond</t>
  </si>
  <si>
    <t>P0036 - Emergency Communications</t>
  </si>
  <si>
    <t>Certificate of Participation</t>
  </si>
  <si>
    <t>P0041 - Environmental Services</t>
  </si>
  <si>
    <t>Other Bond</t>
  </si>
  <si>
    <t>P0043 - Facilities Maintenance</t>
  </si>
  <si>
    <t>City Facilities Improvement</t>
  </si>
  <si>
    <t>P0044 - Facilities Operations</t>
  </si>
  <si>
    <t>Earthquake Safety Improvement</t>
  </si>
  <si>
    <t>P0045 - Financial Services</t>
  </si>
  <si>
    <t>Fire Protection Systems Improvement</t>
  </si>
  <si>
    <t>P0049 - General City Services</t>
  </si>
  <si>
    <t>Moscone Convention Center</t>
  </si>
  <si>
    <t>P0052 - Health: Acute Care - Hospital</t>
  </si>
  <si>
    <t>Public Library Improvement</t>
  </si>
  <si>
    <t>P0053 - Health: Acute Care - Laguna Honda</t>
  </si>
  <si>
    <t>Recreation and Park Project</t>
  </si>
  <si>
    <t>P0054 - Health: Acute Care - Psychiatry</t>
  </si>
  <si>
    <t>Street Improvement</t>
  </si>
  <si>
    <t>P0057 - Health: Ambu Care - Health Cntrs</t>
  </si>
  <si>
    <t>Bequest</t>
  </si>
  <si>
    <t>P0066 - Health: Long Term Care</t>
  </si>
  <si>
    <t>San Francisco International Airport</t>
  </si>
  <si>
    <t>P0071 - Health: Mental Health - Community Care</t>
  </si>
  <si>
    <t>San Francisco Water Enterprise</t>
  </si>
  <si>
    <t>P0076 - Health: Prevention - HIV/AIDS</t>
  </si>
  <si>
    <t>Hetch Hetchy Water and Power</t>
  </si>
  <si>
    <t>P0078 - Health: Substance Abuse - Community Care</t>
  </si>
  <si>
    <t>Municipal Transportation Agency</t>
  </si>
  <si>
    <t>P0085 - Infrastructure and Design Services</t>
  </si>
  <si>
    <t>General Hospital Medical Center</t>
  </si>
  <si>
    <t>P0090 - Main Library Operations</t>
  </si>
  <si>
    <t>San Francisco Wastewater Enterprise</t>
  </si>
  <si>
    <t>P0094 - MTA Development Impact Fee</t>
  </si>
  <si>
    <t>Port of San Francisco</t>
  </si>
  <si>
    <t>P0095 - Neighborhood Beautification</t>
  </si>
  <si>
    <t>Laguna Honda Hospital</t>
  </si>
  <si>
    <t>P0098 - Parking &amp; Traffic Enforcement</t>
  </si>
  <si>
    <t>Central Shops</t>
  </si>
  <si>
    <t>P0099 - Parking Garage &amp; Lot Operations</t>
  </si>
  <si>
    <t>Finance Corporation</t>
  </si>
  <si>
    <t>P0100 - Parks</t>
  </si>
  <si>
    <t>Reproduction</t>
  </si>
  <si>
    <t>P0101 - Parks &amp; Open Spaces</t>
  </si>
  <si>
    <t>Telecommunications &amp; information</t>
  </si>
  <si>
    <t>P0103 - Performance and Audit Services</t>
  </si>
  <si>
    <t>Assistance Program</t>
  </si>
  <si>
    <t>P0107 - Power Infrastructure Development</t>
  </si>
  <si>
    <t>Deposits</t>
  </si>
  <si>
    <t>P0110 - Public Arts</t>
  </si>
  <si>
    <t>Payroll Deduction</t>
  </si>
  <si>
    <t>P0112 - Rail &amp; Bus Services</t>
  </si>
  <si>
    <t>State Revenue Collection</t>
  </si>
  <si>
    <t>P0115 - Recreation</t>
  </si>
  <si>
    <t>Tax Collection</t>
  </si>
  <si>
    <t>P0117 - Retirement Services</t>
  </si>
  <si>
    <t>Transit</t>
  </si>
  <si>
    <t>P0119 - Security, Safety, Training &amp; Enforcement</t>
  </si>
  <si>
    <t>Other Agency</t>
  </si>
  <si>
    <t>P0123 - Street and Sewer Repair</t>
  </si>
  <si>
    <t>P0124 - Street Environmental Services</t>
  </si>
  <si>
    <t>P0125 - Street Use and Mapping</t>
  </si>
  <si>
    <t>Retiree Health Care Trust</t>
  </si>
  <si>
    <t>P0126 - Taxi Services</t>
  </si>
  <si>
    <t>Investment Trust</t>
  </si>
  <si>
    <t>P0127 - Transitional-Aged Youth Baseline</t>
  </si>
  <si>
    <t>Successor Agency to RDA</t>
  </si>
  <si>
    <t>P0128 - Treasure Island Development</t>
  </si>
  <si>
    <t>Component Unit</t>
  </si>
  <si>
    <t>P0130 - Urban Forestry</t>
  </si>
  <si>
    <t>P0132 - Wastewater Operations</t>
  </si>
  <si>
    <t>P0133 - Water Source Of Supply</t>
  </si>
  <si>
    <t>P0134 - Water Supply &amp; Power Operations</t>
  </si>
  <si>
    <t>P0135 - Water Transmission/Distribution</t>
  </si>
  <si>
    <t>P0136 - Water Treatment</t>
  </si>
  <si>
    <t>P0137 - Workforce Development</t>
  </si>
  <si>
    <t>P0138 - Zoning Administration And Compliance</t>
  </si>
  <si>
    <t>P0139 - Homelessness Outreach and Prevention</t>
  </si>
  <si>
    <t>P0140 - Shelter &amp; Housing for the Homeless</t>
  </si>
  <si>
    <t>TC Item #</t>
  </si>
  <si>
    <t>TC72350</t>
  </si>
  <si>
    <t xml:space="preserve">Mid-Sized Hybrid SUV PPV Marked B&amp;W Caged </t>
  </si>
  <si>
    <t>Ford Police Interceptor Utility</t>
  </si>
  <si>
    <t>Mid-Sized Gas SUV PPV Marked B&amp;W Caged</t>
  </si>
  <si>
    <t>Mid-Sized Hybrid SUV PPV Marked B&amp;W Uncaged</t>
  </si>
  <si>
    <t>Mid-Sized Gas SUV PPV Marked B&amp;W Uncaged</t>
  </si>
  <si>
    <t>Mid-Sized Hybrid SUV PPV Marked White Caged (SHF)</t>
  </si>
  <si>
    <t>Mid-Sized Hybrid SUV PPV Marked White Uncaged (SHF)</t>
  </si>
  <si>
    <t>Mid-Sized Hybrid SUV PPV Unmarked Street Appearance</t>
  </si>
  <si>
    <t>Mid-Sized Gas SUV PPV Unmarked Street Appearance</t>
  </si>
  <si>
    <t>Mid-Sized Hybrid SUV PPV w/No Police Equipment (White)</t>
  </si>
  <si>
    <t>Gas PPV Crew Cab 4x4 Pick-Up Truck (B&amp;W)</t>
  </si>
  <si>
    <t>Ford F-150 Police Responder</t>
  </si>
  <si>
    <t>Gas PPV Crew Cab 4x4 Pick-Up Truck (Yellow/White)</t>
  </si>
  <si>
    <t>Gas SSV Crew Cab 4x4 Pick-Up Truck (B&amp;W)</t>
  </si>
  <si>
    <t>17a</t>
  </si>
  <si>
    <t>Chevrolet Silverado SSV</t>
  </si>
  <si>
    <t>Gas SSV Crew Cab 4x4 Pick-Up Truck (White)</t>
  </si>
  <si>
    <t>TC72307</t>
  </si>
  <si>
    <t>Medium Plug-in Hybrid Electric Vehicle</t>
  </si>
  <si>
    <t>Minivan Plug-in Hybrid Electric Vehicle</t>
  </si>
  <si>
    <t>Chrysler Pacifica</t>
  </si>
  <si>
    <t>Small SUV Hybrid Electric Vehicle</t>
  </si>
  <si>
    <t>Toyota RAV4</t>
  </si>
  <si>
    <t>5a</t>
  </si>
  <si>
    <t>Medium Plug-in Electric Vehicle</t>
  </si>
  <si>
    <t>Electric</t>
  </si>
  <si>
    <t>Large Plug-in Electric Vehicle, long range</t>
  </si>
  <si>
    <t>Nissan Leaf S Plus</t>
  </si>
  <si>
    <t>Small Fuel Cell Electric Vehicle</t>
  </si>
  <si>
    <t>Toyota Mirai</t>
  </si>
  <si>
    <t>TC72504</t>
  </si>
  <si>
    <t>Pick-Up Trucks and Vans</t>
  </si>
  <si>
    <t>5-Passenger Compact LWB Van-Wagon</t>
  </si>
  <si>
    <t>Gas</t>
  </si>
  <si>
    <t>Ford Transit Connect (4Cyl, 2L)</t>
  </si>
  <si>
    <t>7-Passenger Compact LWB Van-Wagon</t>
  </si>
  <si>
    <t>10-Passenger Van Medium Roof SRW 2WD</t>
  </si>
  <si>
    <t>Ford Transit (V6, 3.5L)</t>
  </si>
  <si>
    <t>12-Passenger Van Medium Roof SRW 2WD</t>
  </si>
  <si>
    <t>15-Passenger Van Medium Roof SRW 2WD</t>
  </si>
  <si>
    <t>Ford Transit (V6 EcoB, 3.5L)</t>
  </si>
  <si>
    <t>Compact Cargo Van SWB</t>
  </si>
  <si>
    <t>Compact Cargo Van LWB</t>
  </si>
  <si>
    <t>1/2 Ton Cargo Van Medium Roof SRW 2WD</t>
  </si>
  <si>
    <t>3/4 Ton Cargo Van Medium Roof SRW 2WD</t>
  </si>
  <si>
    <t>3/4 Ton Cargo Van Medium Roof SRW AWD</t>
  </si>
  <si>
    <t>1 Ton Cargo Van High Roof DRW 2WD</t>
  </si>
  <si>
    <t>12a</t>
  </si>
  <si>
    <t>1 Ton Cargo Van Low Roof SRW 2WD</t>
  </si>
  <si>
    <t>1 Ton Cargo Van High Roof DRW AWD</t>
  </si>
  <si>
    <t>13a</t>
  </si>
  <si>
    <t>1 Ton Cargo Van Low Roof SRW AWD</t>
  </si>
  <si>
    <t>Midsize Extended Cab 2WD Pickup 6' Box</t>
  </si>
  <si>
    <t>Ford Ranger (4Cyl, 2.3L EcoB)</t>
  </si>
  <si>
    <t>Midsize Extended Cab 4x4 Pickup 6' Box</t>
  </si>
  <si>
    <t>Midsize Crew Cab 2WD Pickup 5' Short Box (SB)</t>
  </si>
  <si>
    <t>Midsize Crew Cab 4x4 Pickup 5' Short Box (SB)</t>
  </si>
  <si>
    <t>1/2 Ton Regular Cab 2WD Pickup 8' Box</t>
  </si>
  <si>
    <t>Ford F-150 (V6, 3.3L)</t>
  </si>
  <si>
    <t>1/2 Ton Regular Cab 4x4 Pickup 8' Box</t>
  </si>
  <si>
    <t>21a</t>
  </si>
  <si>
    <t>1/2 Ton Extended Cab 2WD Pickup 8' Box</t>
  </si>
  <si>
    <t>Ford F-150 (V8, 5.0L)</t>
  </si>
  <si>
    <t>21b</t>
  </si>
  <si>
    <t>1/2 Ton Extended Cab 4x4 Pickup 8' Box</t>
  </si>
  <si>
    <t>21c</t>
  </si>
  <si>
    <t>1/2 Ton HYBRID Crew Cab 2WD Pickup 6.5' Box</t>
  </si>
  <si>
    <t>Ford F-150 (V6, 3.5L)</t>
  </si>
  <si>
    <t>21d</t>
  </si>
  <si>
    <t>1/2 Ton HYBRID Crew Cab 4x4 Pickup 6.5' Box</t>
  </si>
  <si>
    <t>3/4 Ton Regular Cab 2WD Pickup 8' Box</t>
  </si>
  <si>
    <t>Ford F-250 (V8, 6.2L)</t>
  </si>
  <si>
    <t>3/4 Ton Regular Cab 4x4 Pickup 8' Box</t>
  </si>
  <si>
    <t>23a</t>
  </si>
  <si>
    <t>3/4 Ton Regular Cab 4x4 Pickup 8' Box (Alt.)</t>
  </si>
  <si>
    <t>Chevy Silverado (V8, 6.2L)</t>
  </si>
  <si>
    <t>3/4 Ton Extended Cab 2WD Pickup 8' Box</t>
  </si>
  <si>
    <t>3/4 Ton Crew Cab 4x4 Pickup 8' Box</t>
  </si>
  <si>
    <t>1 Ton Regular Cab 2WD Pickup 8' Box</t>
  </si>
  <si>
    <t>Ford F-350 (V8, 6.2L)</t>
  </si>
  <si>
    <t>1 Ton Regular Cab 4x4 Pickup 8' Box</t>
  </si>
  <si>
    <t>1 Ton Regular Cab 2WD Pickup Box Delete</t>
  </si>
  <si>
    <t>1 Ton Regular Cab 2WD Cab and Chassis</t>
  </si>
  <si>
    <t>1 Ton Extended Cab 2WD Pickup 8' Box</t>
  </si>
  <si>
    <t>30a</t>
  </si>
  <si>
    <t>1 Ton Extended Cab 2WD Pickup 8' Box (Alt.)</t>
  </si>
  <si>
    <t>Chevy Silverado (V8, 6.6L)</t>
  </si>
  <si>
    <t>1 Ton Extended Cab 4x4 Pickup 8' Box</t>
  </si>
  <si>
    <t>31a</t>
  </si>
  <si>
    <t>1 Ton Extended Cab 4x4 Pickup 8' Box (Alt.)</t>
  </si>
  <si>
    <t>1 Ton Extended Cab 4x4 Pickup Box Delete</t>
  </si>
  <si>
    <t>1 Ton Extended Cab 2WD Cab and Chassis</t>
  </si>
  <si>
    <t>1 Ton Crew Cab 2WD Pickup 8' Box</t>
  </si>
  <si>
    <t>1 Ton Crew Cab 4x4 Pickup 8' Box</t>
  </si>
  <si>
    <t>1/2 Ton Regular Cab 2WD Pickup 6.5' Box (SB)</t>
  </si>
  <si>
    <t>36a</t>
  </si>
  <si>
    <t>1/2 Ton Regular Cab 2WD Pickup 6.5' Box (SB) (Alt.)</t>
  </si>
  <si>
    <t>Chevy Silverado (V6, 4.3L)</t>
  </si>
  <si>
    <t>1/2 Ton Regular Cab 4x4 Pickup 6.5' Box (SB)</t>
  </si>
  <si>
    <t>1/2 Ton Extended Cab 2WD Pickup 6.5' Box (SB)</t>
  </si>
  <si>
    <t>1/2 Ton Extended Cab 4x4 Pickup 6.5' Box (SB)</t>
  </si>
  <si>
    <t>1/2 Ton HYBRID Crew Cab 2WD Pickup 5.5' Box (SB)</t>
  </si>
  <si>
    <t>Ford F-150 (3.5L, Hybrid)</t>
  </si>
  <si>
    <t>1/2 Ton HYBRID Crew Cab 4x4 Pickup 5.5' Box (SB)</t>
  </si>
  <si>
    <t>3/4 Ton Extended Cab 2WD Pickup 6.5' Box (SB)</t>
  </si>
  <si>
    <t>3/4 Ton Extended Cab 4x4 Pickup 6.5' Box (SB)</t>
  </si>
  <si>
    <t>3/4 Ton Crew Cab 2WD Pickup 6.5' Box (SB)</t>
  </si>
  <si>
    <t>3/4 Ton Crew Cab 4x4 Pickup 6.5' Box (SB)</t>
  </si>
  <si>
    <t>TC 72504 45: 3/4 Ton Crew Cab 4x4 Pickup 6.5' Box (SB) --- Ford F-250 (V8, 6.2L)</t>
  </si>
  <si>
    <t>1 Ton Extended Cab 2WD Pickup 6.5' Box (SB)</t>
  </si>
  <si>
    <t>TC 72504 46: 1 Ton Extended Cab 2WD Pickup 6.5' Box (SB) --- Ford F-350 (V8, 6.2L)</t>
  </si>
  <si>
    <t>1 Ton Extended Cab 4x4 Pickup 6.5' Box (SB)</t>
  </si>
  <si>
    <t>TC 72504 47: 1 Ton Extended Cab 4x4 Pickup 6.5' Box (SB) --- Ford F-350 (V8, 6.2L)</t>
  </si>
  <si>
    <t>1 Ton Crew Cab 2WD Pickup 6.5' Box (SB)</t>
  </si>
  <si>
    <t>TC 72504 48: 1 Ton Crew Cab 2WD Pickup 6.5' Box (SB) --- Ford F-350 (V8, 6.2L)</t>
  </si>
  <si>
    <t>1 Ton Crew Cab 4x4 Pickup 6.5' Box (SB)</t>
  </si>
  <si>
    <t>TC 72504 49: 1 Ton Crew Cab 4x4 Pickup 6.5' Box (SB) --- Ford F-350 (V8, 6.2L)</t>
  </si>
  <si>
    <t>FY 2023-24</t>
  </si>
  <si>
    <t>Radhika Mehlotra</t>
  </si>
  <si>
    <t>(415) 554-6125</t>
  </si>
  <si>
    <t>Xang Hang</t>
  </si>
  <si>
    <t>TBD</t>
  </si>
  <si>
    <t>SUV Plug-in Hybrid Electric Vehicle</t>
  </si>
  <si>
    <t>Ford Escape Plug-in Hybrid</t>
  </si>
  <si>
    <r>
      <t>Note</t>
    </r>
    <r>
      <rPr>
        <sz val="11"/>
        <rFont val="Arial"/>
        <family val="2"/>
      </rPr>
      <t xml:space="preserve">: To submit this information, run the </t>
    </r>
    <r>
      <rPr>
        <b/>
        <sz val="11"/>
        <color rgb="FFFF0000"/>
        <rFont val="Arial"/>
        <family val="2"/>
      </rPr>
      <t xml:space="preserve">15.30.004 Position Snapshot Comparison (Audit Trail) </t>
    </r>
    <r>
      <rPr>
        <sz val="11"/>
        <rFont val="Arial"/>
        <family val="2"/>
      </rPr>
      <t xml:space="preserve">report from the BFM Reporting. </t>
    </r>
  </si>
  <si>
    <r>
      <t xml:space="preserve">Snapshot: </t>
    </r>
    <r>
      <rPr>
        <b/>
        <sz val="11"/>
        <rFont val="Arial"/>
        <family val="2"/>
      </rPr>
      <t>Start of Dept</t>
    </r>
  </si>
  <si>
    <r>
      <t xml:space="preserve">Budget Stages: </t>
    </r>
    <r>
      <rPr>
        <b/>
        <sz val="11"/>
        <rFont val="Arial"/>
        <family val="2"/>
      </rPr>
      <t>M2 Department Phase</t>
    </r>
  </si>
  <si>
    <t>Do not select values for any other prompts.</t>
  </si>
  <si>
    <t>Dept Grp</t>
  </si>
  <si>
    <t>Division</t>
  </si>
  <si>
    <t>Dept ID Title</t>
  </si>
  <si>
    <t>Account Lvl 5 Title</t>
  </si>
  <si>
    <t>Employee Org Code</t>
  </si>
  <si>
    <t>Employee Org Title</t>
  </si>
  <si>
    <t>Account - Title</t>
  </si>
  <si>
    <r>
      <t>Note</t>
    </r>
    <r>
      <rPr>
        <sz val="11"/>
        <rFont val="Arial"/>
        <family val="2"/>
      </rPr>
      <t xml:space="preserve">: To submit this information, run the </t>
    </r>
    <r>
      <rPr>
        <b/>
        <sz val="11"/>
        <color rgb="FFFF0000"/>
        <rFont val="Arial"/>
        <family val="2"/>
      </rPr>
      <t xml:space="preserve">15.30.005c - Snapshot to Current Comparison by Stage (Audit Trail) </t>
    </r>
    <r>
      <rPr>
        <sz val="11"/>
        <rFont val="Arial"/>
        <family val="2"/>
      </rPr>
      <t xml:space="preserve">report from BFM Reporting. </t>
    </r>
  </si>
  <si>
    <r>
      <t>Note</t>
    </r>
    <r>
      <rPr>
        <sz val="11"/>
        <rFont val="Arial"/>
        <family val="2"/>
      </rPr>
      <t xml:space="preserve">: To submit this information, run the </t>
    </r>
    <r>
      <rPr>
        <b/>
        <sz val="11"/>
        <color rgb="FFFF0000"/>
        <rFont val="Arial"/>
        <family val="2"/>
      </rPr>
      <t xml:space="preserve">15.30.005c - Snapshot to Current Comparison by Stage (audit trail) </t>
    </r>
    <r>
      <rPr>
        <sz val="11"/>
        <rFont val="Arial"/>
        <family val="2"/>
      </rPr>
      <t xml:space="preserve">report from the budget system. </t>
    </r>
  </si>
  <si>
    <t>Account Lvl 5: Filter for all Expenditure Account Lvl 5 codes beginning with "5"</t>
  </si>
  <si>
    <t>Account Lvl 5: Filter for all Revenue Account Lvl 5 codes beginning with "4"</t>
  </si>
  <si>
    <t>SDA</t>
  </si>
  <si>
    <t>10000</t>
  </si>
  <si>
    <t>0</t>
  </si>
  <si>
    <t>NGFS</t>
  </si>
  <si>
    <t>FISCAL YEAR 2022-23</t>
  </si>
  <si>
    <t>PPE FY23</t>
  </si>
  <si>
    <t>Year 
(BY, aka FY 22/23)</t>
  </si>
  <si>
    <t>and include with budget submission. Example Report is shown below.</t>
  </si>
  <si>
    <t>Please run Department Total Budget Historical Comparison Report saved to the 3 Department Reports folder in BFM Reporting</t>
  </si>
  <si>
    <t>Josephine Liu</t>
  </si>
  <si>
    <t>(415) 554-7619</t>
  </si>
  <si>
    <t>Jane Yuan (Supervisor)</t>
  </si>
  <si>
    <t>Kenyetta Hinton</t>
  </si>
  <si>
    <t>Damon Daniels</t>
  </si>
  <si>
    <t>Salary and Benefits for Each Job Class from BFM Reporting FTE Cost Report</t>
  </si>
  <si>
    <t>FY 22/23</t>
  </si>
  <si>
    <r>
      <t>¨</t>
    </r>
    <r>
      <rPr>
        <sz val="7"/>
        <color theme="1"/>
        <rFont val="Times New Roman"/>
        <family val="1"/>
      </rPr>
      <t xml:space="preserve">  </t>
    </r>
    <r>
      <rPr>
        <b/>
        <sz val="11"/>
        <color theme="1"/>
        <rFont val="Calibri"/>
        <family val="2"/>
      </rPr>
      <t xml:space="preserve">Equipment &amp; Fleet Requests: </t>
    </r>
    <r>
      <rPr>
        <sz val="11"/>
        <color theme="1"/>
        <rFont val="Calibri"/>
        <family val="2"/>
      </rPr>
      <t>New General Fund Equipment (Form 4A)and Fleet Requests (Forms 4B.1 and 4B.2) to be made in BFM.</t>
    </r>
  </si>
  <si>
    <r>
      <t>¨</t>
    </r>
    <r>
      <rPr>
        <sz val="7"/>
        <color theme="1"/>
        <rFont val="Times New Roman"/>
        <family val="1"/>
      </rPr>
      <t xml:space="preserve">  </t>
    </r>
    <r>
      <rPr>
        <b/>
        <sz val="11"/>
        <color theme="1"/>
        <rFont val="Calibri"/>
        <family val="2"/>
      </rPr>
      <t xml:space="preserve">Deappropriations from prior years' budget: </t>
    </r>
    <r>
      <rPr>
        <sz val="11"/>
        <color theme="1"/>
        <rFont val="Calibri"/>
        <family val="2"/>
      </rPr>
      <t>Indicate if these are included in your submitted budget, and please explain in the expenditure changes form 3A</t>
    </r>
  </si>
  <si>
    <t>BUDGET FORM 1A: Summary of Major Changes
FY 2023-24 and FY 2024-25</t>
  </si>
  <si>
    <t>BUDGET FORM 1B: Department Budget Summary
FY 2023-24 and FY 2024-25</t>
  </si>
  <si>
    <t>Please identify proposed revenue changes from the FY 2023-24 and FY 2024-25 Base Budget at the account level.</t>
  </si>
  <si>
    <t>Please identify proposed expenditure changes from the FY 2023-24 and FY 2024-25 Base Budget at the account level.</t>
  </si>
  <si>
    <t>Please identify proposed position changes from the FY 2023-24 and FY 2024-25 Base Budget at the account level (reflecting both salary and discretionary special class changes).</t>
  </si>
  <si>
    <r>
      <t>¨</t>
    </r>
    <r>
      <rPr>
        <sz val="7"/>
        <color theme="1"/>
        <rFont val="Times New Roman"/>
        <family val="1"/>
      </rPr>
      <t xml:space="preserve">  </t>
    </r>
    <r>
      <rPr>
        <b/>
        <sz val="11"/>
        <color theme="1"/>
        <rFont val="Calibri"/>
        <family val="2"/>
      </rPr>
      <t>Proposed GF target reductions</t>
    </r>
  </si>
  <si>
    <r>
      <t>¨</t>
    </r>
    <r>
      <rPr>
        <sz val="7"/>
        <color theme="1"/>
        <rFont val="Times New Roman"/>
        <family val="1"/>
      </rPr>
      <t xml:space="preserve">  </t>
    </r>
    <r>
      <rPr>
        <b/>
        <sz val="11"/>
        <color theme="1"/>
        <rFont val="Calibri"/>
        <family val="2"/>
      </rPr>
      <t xml:space="preserve">Department Budget Summary: </t>
    </r>
    <r>
      <rPr>
        <sz val="11"/>
        <color theme="1"/>
        <rFont val="Calibri"/>
        <family val="2"/>
      </rPr>
      <t>Completed "Form 1B: Department Budget Summary". The submission includes a copy of report 15.50.012.</t>
    </r>
    <r>
      <rPr>
        <b/>
        <sz val="11"/>
        <color theme="1"/>
        <rFont val="Calibri"/>
        <family val="2"/>
      </rPr>
      <t xml:space="preserve"> </t>
    </r>
  </si>
  <si>
    <r>
      <rPr>
        <b/>
        <sz val="11"/>
        <color rgb="FF000000"/>
        <rFont val="Calibri"/>
        <family val="2"/>
      </rPr>
      <t>2. GENERAL FUND TARGET.</t>
    </r>
    <r>
      <rPr>
        <sz val="11"/>
        <color rgb="FF000000"/>
        <rFont val="Calibri"/>
        <family val="2"/>
      </rPr>
      <t xml:space="preserve"> How did the department meet its target in each year? What are the high-level programmatic, operational, or staffing  impacts of this proposed reduction? For non-GFS departments, please describe your strategy for absorbing cost increases or revenue reductions without adding new costs to the General Fund?</t>
    </r>
  </si>
  <si>
    <r>
      <t xml:space="preserve">6. LEGISLATION. </t>
    </r>
    <r>
      <rPr>
        <sz val="11"/>
        <rFont val="Calibri"/>
        <family val="2"/>
        <scheme val="minor"/>
      </rPr>
      <t xml:space="preserve">Is the department seeking to submit any legislation with the budget? Does the department's budget assume any revenues/expenditures that require a legislative change? 
</t>
    </r>
  </si>
  <si>
    <r>
      <rPr>
        <b/>
        <sz val="11"/>
        <rFont val="Calibri"/>
        <family val="2"/>
        <scheme val="minor"/>
      </rPr>
      <t>7. PROP J.</t>
    </r>
    <r>
      <rPr>
        <sz val="11"/>
        <rFont val="Calibri"/>
        <family val="2"/>
        <scheme val="minor"/>
      </rPr>
      <t xml:space="preserve"> Identify existing Prop J Analyses that will continue, and if the department's budget proposes any NEW contracting out of work previously done by City workers.
</t>
    </r>
  </si>
  <si>
    <r>
      <rPr>
        <b/>
        <sz val="11"/>
        <rFont val="Calibri"/>
        <family val="2"/>
        <scheme val="minor"/>
      </rPr>
      <t xml:space="preserve">8. TRANSFER OF FUNCTION. </t>
    </r>
    <r>
      <rPr>
        <sz val="11"/>
        <rFont val="Calibri"/>
        <family val="2"/>
        <scheme val="minor"/>
      </rPr>
      <t xml:space="preserve">Is the department requesting any Transfer of Functions of positions between departments? If so, please explain. 
</t>
    </r>
  </si>
  <si>
    <r>
      <rPr>
        <b/>
        <sz val="11"/>
        <rFont val="Calibri"/>
        <family val="2"/>
        <scheme val="minor"/>
      </rPr>
      <t xml:space="preserve">9. INTERIM EXCEPTIONS. </t>
    </r>
    <r>
      <rPr>
        <sz val="11"/>
        <rFont val="Calibri"/>
        <family val="2"/>
        <scheme val="minor"/>
      </rPr>
      <t xml:space="preserve">Is the department requesting any interim exceptions (new positions that are 1.0 FTE rather than 0.79 in BY and .78 in BY +1)? If so, for what reason are is the request being made?
</t>
    </r>
  </si>
  <si>
    <r>
      <rPr>
        <b/>
        <sz val="11"/>
        <rFont val="Calibri"/>
        <family val="2"/>
        <scheme val="minor"/>
      </rPr>
      <t>10</t>
    </r>
    <r>
      <rPr>
        <sz val="11"/>
        <rFont val="Calibri"/>
        <family val="2"/>
        <scheme val="minor"/>
      </rPr>
      <t xml:space="preserve">. </t>
    </r>
    <r>
      <rPr>
        <b/>
        <sz val="11"/>
        <rFont val="Calibri"/>
        <family val="2"/>
        <scheme val="minor"/>
      </rPr>
      <t>BUDGET EQUITY.</t>
    </r>
    <r>
      <rPr>
        <sz val="11"/>
        <rFont val="Calibri"/>
        <family val="2"/>
        <scheme val="minor"/>
      </rPr>
      <t xml:space="preserve"> How has the department considered equity in its budget proposal?
</t>
    </r>
  </si>
  <si>
    <r>
      <t>¨</t>
    </r>
    <r>
      <rPr>
        <sz val="7"/>
        <color theme="1"/>
        <rFont val="Times New Roman"/>
        <family val="1"/>
      </rPr>
      <t xml:space="preserve">  </t>
    </r>
    <r>
      <rPr>
        <b/>
        <sz val="11"/>
        <color theme="1"/>
        <rFont val="Calibri"/>
        <family val="2"/>
      </rPr>
      <t xml:space="preserve">Minimum Compensation Ordinance: </t>
    </r>
    <r>
      <rPr>
        <sz val="11"/>
        <color theme="1"/>
        <rFont val="Calibri"/>
        <family val="2"/>
      </rPr>
      <t xml:space="preserve">By checking this box, the department confirms that the effects of the MCO in contracting have been considered as part of the budget submission. </t>
    </r>
  </si>
  <si>
    <r>
      <t>¨</t>
    </r>
    <r>
      <rPr>
        <sz val="7"/>
        <rFont val="Times New Roman"/>
        <family val="1"/>
      </rPr>
      <t xml:space="preserve">  </t>
    </r>
    <r>
      <rPr>
        <sz val="11"/>
        <rFont val="Calibri"/>
        <family val="2"/>
      </rPr>
      <t>Draft legislation in progress at this time. A description of the proposed changes is included in the “Summary of Major Changes” table. A draft will be provided to the Mayor’s Office by 3/1/23 and final submission by 5/1/23.</t>
    </r>
  </si>
  <si>
    <r>
      <t>¨</t>
    </r>
    <r>
      <rPr>
        <sz val="7"/>
        <color theme="1"/>
        <rFont val="Times New Roman"/>
        <family val="1"/>
      </rPr>
      <t xml:space="preserve">  </t>
    </r>
    <r>
      <rPr>
        <b/>
        <sz val="11"/>
        <color theme="1"/>
        <rFont val="Calibri"/>
        <family val="2"/>
      </rPr>
      <t xml:space="preserve">Other Requests: </t>
    </r>
    <r>
      <rPr>
        <sz val="11"/>
        <color theme="1"/>
        <rFont val="Calibri"/>
        <family val="2"/>
      </rPr>
      <t xml:space="preserve">Submitted requests for the following item: </t>
    </r>
  </si>
  <si>
    <r>
      <t>¨</t>
    </r>
    <r>
      <rPr>
        <sz val="7"/>
        <color theme="1"/>
        <rFont val="Times New Roman"/>
        <family val="1"/>
      </rPr>
      <t xml:space="preserve">  </t>
    </r>
    <r>
      <rPr>
        <sz val="11"/>
        <color theme="1"/>
        <rFont val="Calibri"/>
        <family val="2"/>
      </rPr>
      <t>Capital - CPC funded capital requests are made through the new budget system, BFM by 1/20/23</t>
    </r>
  </si>
  <si>
    <t xml:space="preserve">BUDGET FORM: Organizational Chart
FY 2023-24 and FY 2024-25 </t>
  </si>
  <si>
    <t>Jack English</t>
  </si>
  <si>
    <t>Lilly Ting</t>
  </si>
  <si>
    <t>Fisher Zhu</t>
  </si>
  <si>
    <t>(415) 554-6656</t>
  </si>
  <si>
    <t>Lily Li</t>
  </si>
  <si>
    <t>Matthew Puckett</t>
  </si>
  <si>
    <t>Yuri Hardin</t>
  </si>
  <si>
    <t>Sylvia Ho</t>
  </si>
  <si>
    <t xml:space="preserve">Jack English </t>
  </si>
  <si>
    <t>Sheriff’s Department of Accountability</t>
  </si>
  <si>
    <t xml:space="preserve">Damon Daniels </t>
  </si>
  <si>
    <t> (415) 554-5253</t>
  </si>
  <si>
    <t> (415) 554-5247</t>
  </si>
  <si>
    <t> (415) 554-7516</t>
  </si>
  <si>
    <r>
      <t xml:space="preserve">1. SUMMARY. </t>
    </r>
    <r>
      <rPr>
        <sz val="11"/>
        <rFont val="Calibri"/>
        <family val="2"/>
        <scheme val="minor"/>
      </rPr>
      <t>What major changes is the department proposing? Clearly describe each change, including the fiscal impact of the proposal. Alternatively, you may submit a 1-2 page memo with your budget submission summarizing the major changes.</t>
    </r>
  </si>
  <si>
    <r>
      <t xml:space="preserve">3. POSITIONS. </t>
    </r>
    <r>
      <rPr>
        <sz val="11"/>
        <color theme="1"/>
        <rFont val="Calibri"/>
        <family val="2"/>
        <scheme val="minor"/>
      </rPr>
      <t>How are current year staffing levels and vacancies factored into your budget submission? What position changes is the department proposing to prioritize core service delivery while meeting the General Fund reduction target or NGF revenue reductions?</t>
    </r>
    <r>
      <rPr>
        <b/>
        <sz val="11"/>
        <color theme="1"/>
        <rFont val="Calibri"/>
        <family val="2"/>
        <scheme val="minor"/>
      </rPr>
      <t xml:space="preserve"> </t>
    </r>
    <r>
      <rPr>
        <sz val="11"/>
        <color theme="1"/>
        <rFont val="Calibri"/>
        <family val="2"/>
        <scheme val="minor"/>
      </rPr>
      <t>Highlight any changes to FTE levels, budgeted attrition, temporary salaries, substitutions, and provide details in Form 3B.</t>
    </r>
  </si>
  <si>
    <r>
      <rPr>
        <b/>
        <sz val="11"/>
        <rFont val="Calibri"/>
        <family val="2"/>
        <scheme val="minor"/>
      </rPr>
      <t xml:space="preserve">4. EXPENDITURES. </t>
    </r>
    <r>
      <rPr>
        <sz val="11"/>
        <rFont val="Calibri"/>
        <family val="2"/>
        <scheme val="minor"/>
      </rPr>
      <t xml:space="preserve">What major spending changes is the department proposing? Please provide information especially for any grant changes, major contract changes, personnel changes, or other changes that affect core services and functions. Highlight any changes related to major changes/initiatives as noted in the Summary section and provide details in Form 3A.
</t>
    </r>
  </si>
  <si>
    <r>
      <t xml:space="preserve">5. REVENUES. </t>
    </r>
    <r>
      <rPr>
        <sz val="11"/>
        <rFont val="Calibri"/>
        <family val="2"/>
        <scheme val="minor"/>
      </rPr>
      <t>What revenue changes did the department submit? Please differentiate between General Fund and non-General Fund. This should match an Audit Trail, as shown in Form 2A Revenue Report, as well as, the Expenditure Report in Form 3A.</t>
    </r>
    <r>
      <rPr>
        <b/>
        <sz val="11"/>
        <rFont val="Calibri"/>
        <family val="2"/>
        <scheme val="minor"/>
      </rPr>
      <t xml:space="preserve">
</t>
    </r>
  </si>
  <si>
    <r>
      <t>¨</t>
    </r>
    <r>
      <rPr>
        <sz val="7"/>
        <color theme="1"/>
        <rFont val="Times New Roman"/>
        <family val="1"/>
      </rPr>
      <t xml:space="preserve">  </t>
    </r>
    <r>
      <rPr>
        <b/>
        <sz val="11"/>
        <color theme="1"/>
        <rFont val="Calibri"/>
        <family val="2"/>
      </rPr>
      <t>Proposition J Description, Summary, City Cost, Contract Cost</t>
    </r>
    <r>
      <rPr>
        <sz val="11"/>
        <color theme="1"/>
        <rFont val="Calibri"/>
        <family val="2"/>
      </rPr>
      <t>: Required for all existing and new Prop Js.</t>
    </r>
  </si>
  <si>
    <r>
      <t>¨</t>
    </r>
    <r>
      <rPr>
        <sz val="7"/>
        <color theme="1"/>
        <rFont val="Times New Roman"/>
        <family val="1"/>
      </rPr>
      <t xml:space="preserve">  </t>
    </r>
    <r>
      <rPr>
        <sz val="11"/>
        <color theme="1"/>
        <rFont val="Calibri"/>
        <family val="2"/>
      </rPr>
      <t>COIT (through a separate form - see page 31 of the budget instructions MS Word document)</t>
    </r>
  </si>
  <si>
    <t xml:space="preserve">BFM Report: 15.50.012 </t>
  </si>
  <si>
    <t>*Note: Most staff work hybrid schedules and may not always be in the office. Please reach out to your analysts via email. Desk numbers are provided below but are not recommended as the primary contact method.</t>
  </si>
  <si>
    <t>FY 2022-24</t>
  </si>
  <si>
    <t>FY 2024-25</t>
  </si>
  <si>
    <t>Department Name: ___Department of Child Support Services_________________________________________</t>
  </si>
  <si>
    <r>
      <t>X</t>
    </r>
    <r>
      <rPr>
        <sz val="7"/>
        <color theme="1"/>
        <rFont val="Times New Roman"/>
        <family val="1"/>
      </rPr>
      <t xml:space="preserve">  </t>
    </r>
    <r>
      <rPr>
        <b/>
        <sz val="11"/>
        <color theme="1"/>
        <rFont val="Calibri"/>
        <family val="2"/>
      </rPr>
      <t xml:space="preserve">Summary of Major Changes: </t>
    </r>
    <r>
      <rPr>
        <sz val="11"/>
        <color theme="1"/>
        <rFont val="Calibri"/>
        <family val="2"/>
      </rPr>
      <t xml:space="preserve">Completed “Form 1A: Summary of Major Changes” explaining major changes submitted in department’s budget proposal. </t>
    </r>
  </si>
  <si>
    <r>
      <t>X</t>
    </r>
    <r>
      <rPr>
        <sz val="7"/>
        <color theme="1"/>
        <rFont val="Times New Roman"/>
        <family val="1"/>
      </rPr>
      <t xml:space="preserve">  </t>
    </r>
    <r>
      <rPr>
        <b/>
        <sz val="11"/>
        <color theme="1"/>
        <rFont val="Calibri"/>
        <family val="2"/>
      </rPr>
      <t xml:space="preserve">Revenue Report: </t>
    </r>
    <r>
      <rPr>
        <sz val="11"/>
        <color theme="1"/>
        <rFont val="Calibri"/>
        <family val="2"/>
      </rPr>
      <t>Completed “Form 2A: Revenue Report.”</t>
    </r>
    <r>
      <rPr>
        <sz val="11"/>
        <color theme="1"/>
        <rFont val="Wingdings"/>
        <charset val="2"/>
      </rPr>
      <t xml:space="preserve"> </t>
    </r>
    <r>
      <rPr>
        <sz val="11"/>
        <color theme="1"/>
        <rFont val="Calibri"/>
        <family val="2"/>
        <scheme val="minor"/>
      </rPr>
      <t>(15.30.005 Snapshot Comparison)</t>
    </r>
  </si>
  <si>
    <r>
      <t>X</t>
    </r>
    <r>
      <rPr>
        <sz val="7"/>
        <color theme="1"/>
        <rFont val="Times New Roman"/>
        <family val="1"/>
      </rPr>
      <t xml:space="preserve">  </t>
    </r>
    <r>
      <rPr>
        <b/>
        <sz val="11"/>
        <color theme="1"/>
        <rFont val="Calibri"/>
        <family val="2"/>
      </rPr>
      <t xml:space="preserve">Expenditure Changes: </t>
    </r>
    <r>
      <rPr>
        <sz val="11"/>
        <color theme="1"/>
        <rFont val="Calibri"/>
        <family val="2"/>
      </rPr>
      <t>Completed “Form 3A: Expenditure Changes.”</t>
    </r>
    <r>
      <rPr>
        <sz val="11"/>
        <color theme="1"/>
        <rFont val="Wingdings"/>
        <charset val="2"/>
      </rPr>
      <t xml:space="preserve"> </t>
    </r>
    <r>
      <rPr>
        <sz val="11"/>
        <color theme="1"/>
        <rFont val="Calibri"/>
        <family val="2"/>
        <scheme val="minor"/>
      </rPr>
      <t>(15.30.005 Snapshot Comparison)</t>
    </r>
  </si>
  <si>
    <r>
      <t>X</t>
    </r>
    <r>
      <rPr>
        <sz val="7"/>
        <color theme="1"/>
        <rFont val="Times New Roman"/>
        <family val="1"/>
      </rPr>
      <t xml:space="preserve">  </t>
    </r>
    <r>
      <rPr>
        <b/>
        <sz val="11"/>
        <color theme="1"/>
        <rFont val="Calibri"/>
        <family val="2"/>
      </rPr>
      <t xml:space="preserve">Position Changes: </t>
    </r>
    <r>
      <rPr>
        <sz val="11"/>
        <color theme="1"/>
        <rFont val="Calibri"/>
        <family val="2"/>
      </rPr>
      <t>Completed “Form 3B: Position Changes.”</t>
    </r>
    <r>
      <rPr>
        <sz val="11"/>
        <color theme="1"/>
        <rFont val="Wingdings"/>
        <charset val="2"/>
      </rPr>
      <t xml:space="preserve"> </t>
    </r>
    <r>
      <rPr>
        <sz val="11"/>
        <color theme="1"/>
        <rFont val="Calibri"/>
        <family val="2"/>
        <scheme val="minor"/>
      </rPr>
      <t>(15.30.004 Position Snapshot Comparison)</t>
    </r>
  </si>
  <si>
    <r>
      <t>X</t>
    </r>
    <r>
      <rPr>
        <sz val="7"/>
        <color theme="1"/>
        <rFont val="Times New Roman"/>
        <family val="1"/>
      </rPr>
      <t xml:space="preserve">  </t>
    </r>
    <r>
      <rPr>
        <b/>
        <sz val="11"/>
        <color theme="1"/>
        <rFont val="Calibri"/>
        <family val="2"/>
      </rPr>
      <t xml:space="preserve">Interdepartmental Services Balancing: </t>
    </r>
    <r>
      <rPr>
        <sz val="11"/>
        <color theme="1"/>
        <rFont val="Calibri"/>
        <family val="2"/>
      </rPr>
      <t>Included Excel download of Department - IDS Form Balancing Report from BFM Reporting.</t>
    </r>
  </si>
  <si>
    <r>
      <t>X</t>
    </r>
    <r>
      <rPr>
        <sz val="7"/>
        <color theme="1"/>
        <rFont val="Times New Roman"/>
        <family val="1"/>
      </rPr>
      <t xml:space="preserve">  </t>
    </r>
    <r>
      <rPr>
        <b/>
        <sz val="11"/>
        <color theme="1"/>
        <rFont val="Calibri"/>
        <family val="2"/>
      </rPr>
      <t xml:space="preserve">Organizational Charts: </t>
    </r>
    <r>
      <rPr>
        <sz val="11"/>
        <color theme="1"/>
        <rFont val="Calibri"/>
        <family val="2"/>
      </rPr>
      <t xml:space="preserve">Submission contains updated position-level organizational charts for your department, with indication if the position is filled (F) or vacant (V). Organizational charts also reflect any proposed position changes. </t>
    </r>
  </si>
  <si>
    <t>Te Department's lease will expire during FY 2025.  In consultation with the Department of Real Estate, the Department will seek to consider all options for its office space requirements.  For FY 2024 and FY 2025 the current landlord has increased operating costs to the Department greater than 15%.  The Department has reallocated funding from non-salary spending and increased attrition of vacant positions to support increased real leasing costs.</t>
  </si>
  <si>
    <t>The Department does not rely on the County General Fund to support its operations.</t>
  </si>
  <si>
    <t>The Department remains flat funded and has not requested new positions for FY 2024 or FY 2025.</t>
  </si>
  <si>
    <t>The Department's Federal and State Revenue remains at prior year baseline of $4,330,744 in State subvention and $8,406,739 in Federal subvention for FY 2024 and FY 2025.  The Department continues to collaborate with SF Human Services Agency on "Families Rising" and has dedicated 1.0 FTE 8158 to support the initiative receiving $151,174 for FY 2024 and $155,357 for FY 2025.  The Department will spend down pre-paid health subsidy for retirees $849, 607 for FY 2024 and $900,00 for FY 2025.</t>
  </si>
  <si>
    <t>The Department does not seek new legislation.</t>
  </si>
  <si>
    <t>The Department does not have contracts affected by Prop J.</t>
  </si>
  <si>
    <t xml:space="preserve">The adminsitrative oversight of the San Francisco Local Child Support Agency also known as the "Department" is through the California Department of Child Support Services "CA DCSS."  CA DCSS has not transferred its functions to the County. </t>
  </si>
  <si>
    <t>No. The Department is not requesting an interim excemption.</t>
  </si>
  <si>
    <t>CSS Child Support Services</t>
  </si>
  <si>
    <t>Authorized Positions</t>
  </si>
  <si>
    <t>2022-2023
Original Budget</t>
  </si>
  <si>
    <t>2023-2024
Proposed Budget</t>
  </si>
  <si>
    <t>Changes from 
2022-2023</t>
  </si>
  <si>
    <t>2024-2025
Proposed Budget</t>
  </si>
  <si>
    <t>Changes from 
2023-2024</t>
  </si>
  <si>
    <t>Total Funded</t>
  </si>
  <si>
    <t>Non-Operating Positions (CAP/Other)</t>
  </si>
  <si>
    <t>Net Operating Positions</t>
  </si>
  <si>
    <t>Sources</t>
  </si>
  <si>
    <t>Expenditure Recovery</t>
  </si>
  <si>
    <t>Intergovernmental: Federal</t>
  </si>
  <si>
    <t>Intergovernmental: State</t>
  </si>
  <si>
    <t>Other Revenues</t>
  </si>
  <si>
    <t>General Funds</t>
  </si>
  <si>
    <t>Sources Total</t>
  </si>
  <si>
    <t>Uses - Operating Expenditures</t>
  </si>
  <si>
    <t>Salaries</t>
  </si>
  <si>
    <t>Mandatory Fringe Benefits</t>
  </si>
  <si>
    <t>Non-Personnel Services</t>
  </si>
  <si>
    <t>Services Of Other Depts</t>
  </si>
  <si>
    <t>Uses Total</t>
  </si>
  <si>
    <t>Uses - By Division Description</t>
  </si>
  <si>
    <t>Uses by Division Total</t>
  </si>
  <si>
    <t>229264</t>
  </si>
  <si>
    <t>11300</t>
  </si>
  <si>
    <t>SR Child Support-Operating</t>
  </si>
  <si>
    <t>10001654-0001</t>
  </si>
  <si>
    <t>CS Operations</t>
  </si>
  <si>
    <t>Administration/General</t>
  </si>
  <si>
    <t>OPR</t>
  </si>
  <si>
    <t>4400IGRFed</t>
  </si>
  <si>
    <t>440199 - Other Fed-PublicAssistnceAdmin</t>
  </si>
  <si>
    <t>4450IGRSta</t>
  </si>
  <si>
    <t>445299 - Other State-Publc Asstnce Prog</t>
  </si>
  <si>
    <t>10001654-0002</t>
  </si>
  <si>
    <t>Case Management</t>
  </si>
  <si>
    <t>5210NPSvcs</t>
  </si>
  <si>
    <t>521020 - Travel Costs Paid To Vendors</t>
  </si>
  <si>
    <t>522020 - Training Costs Paid To Vendors</t>
  </si>
  <si>
    <t>523020 - Local Field Exp</t>
  </si>
  <si>
    <t>530110 - Property Rent</t>
  </si>
  <si>
    <t>531310 - Office Machine Rental</t>
  </si>
  <si>
    <t>535000 - Other Current Expenses - Bdgt</t>
  </si>
  <si>
    <t>535520 - Printing</t>
  </si>
  <si>
    <t>535960 - Software Licensing Fees</t>
  </si>
  <si>
    <t>5810OthDep</t>
  </si>
  <si>
    <t>581013 - GF-PUC-Ueb</t>
  </si>
  <si>
    <t>581120 - GF-Con-Financial Systems</t>
  </si>
  <si>
    <t>581180 - GF-Con-Fast Team</t>
  </si>
  <si>
    <t>581950 - GF-Social Services</t>
  </si>
  <si>
    <t>10001654-0003</t>
  </si>
  <si>
    <t>Electronic Data Processing</t>
  </si>
  <si>
    <t>5400Mat&amp;Su</t>
  </si>
  <si>
    <t>549210 - Data Processing Supplies</t>
  </si>
  <si>
    <t>10001654-0006</t>
  </si>
  <si>
    <t>CSS NSF</t>
  </si>
  <si>
    <t>4750OthRev</t>
  </si>
  <si>
    <t>479995 - Child Support Offsetting Aid</t>
  </si>
  <si>
    <t>10001654-0008</t>
  </si>
  <si>
    <t>Prepayment</t>
  </si>
  <si>
    <t>10001771-0002</t>
  </si>
  <si>
    <t>CS Performing ID Services</t>
  </si>
  <si>
    <t>Enhanced Case Mgmt 500 HSA</t>
  </si>
  <si>
    <t>4860ExpRec</t>
  </si>
  <si>
    <t>486690 - Exp Rec Fr Human Services AAO</t>
  </si>
  <si>
    <t>Total Expense:</t>
  </si>
  <si>
    <t>Total Revenue:</t>
  </si>
  <si>
    <t>DCSS has restored travel and training budget to support caseworker and attorney annual training costs for in-person training outside of SF.</t>
  </si>
  <si>
    <t>Funding reallocated to support increased costs in centrally loaded salary, fringe, and work orders.</t>
  </si>
  <si>
    <t>Balancing adjustment</t>
  </si>
  <si>
    <t>Funding Reallocated to support increased costs in centrally loaded salary, fringe, and work orders.</t>
  </si>
  <si>
    <t>Funding reduced in FY 2025 to fund increases in salary and fringe benefits</t>
  </si>
  <si>
    <t>Increases related to COLA for Security Guards</t>
  </si>
  <si>
    <t xml:space="preserve">The majority of the department’s budget supports direct services to the families and children of San Francisco. The parents and guardians on the department’s caseload identify as BIPOC, and a significant percentage identify their primary language as other than English. To meet the cultural and language needs of its customers, the department is committed to ongoing diversity, equity and inclusion (DEI) training for all staff at all levels, and to ensuring its recruitment efforts embrace diverse organizations in the community to reach eligible candidates with interpreter skills. The department’s budget supports employee growth and professional development by providing acting assignment opportunities at the caseworker, supervisor and manager level, to better prepare employees for future promotional opportunities, and realize the department’s succession plan to ensure the continuity of the local child support program in San Francisco. The department is proud of the diversity of its staff, and especially proud that its diversity is strong with all levels of its organizational structure. The department is committed to maintaining and strengthening its diversity, by preparing existing staff for future leadership roles, and continuing to reflect the communities it serves. </t>
  </si>
  <si>
    <t>FY 2023-24
Feb 21 2023  6:00AM
 FTE</t>
  </si>
  <si>
    <t>FY 2023-24 Department
 FTE</t>
  </si>
  <si>
    <t>Variance
FY 2023-24
 FTE</t>
  </si>
  <si>
    <t>FY 2023-24
Feb 21 2023  6:00AM
 Amount</t>
  </si>
  <si>
    <t>Current 
FY 2023-24 Department
Amount</t>
  </si>
  <si>
    <t>Variance
FY 2023-24
 Amount</t>
  </si>
  <si>
    <t>FY 2024-25
Feb 21 2023  6:00AM
 FTE</t>
  </si>
  <si>
    <t>Current 
FY 2024-25 Department
 FTE</t>
  </si>
  <si>
    <t>Variance
FY 2024-25
 FTE</t>
  </si>
  <si>
    <t>FY 2024-25
Feb 21 2023  6:00AM
 Amount</t>
  </si>
  <si>
    <t>Current 
FY 2024-25 Department
 Amount</t>
  </si>
  <si>
    <t>Variance
FY 2024-25
 Amount</t>
  </si>
  <si>
    <t>8159_C</t>
  </si>
  <si>
    <t>Child Support Officer III</t>
  </si>
  <si>
    <t>790</t>
  </si>
  <si>
    <t>790 - LOCAL 790, SEIU</t>
  </si>
  <si>
    <t>C</t>
  </si>
  <si>
    <t>A</t>
  </si>
  <si>
    <t>D</t>
  </si>
  <si>
    <t>0.00</t>
  </si>
  <si>
    <t>5010Salary</t>
  </si>
  <si>
    <t>501010</t>
  </si>
  <si>
    <t>Perm Salaries-Misc-Regular</t>
  </si>
  <si>
    <t>5130Fringe</t>
  </si>
  <si>
    <t>513010</t>
  </si>
  <si>
    <t>Retire City Misc</t>
  </si>
  <si>
    <t>514010</t>
  </si>
  <si>
    <t>Social Security (OASDI &amp; HI)</t>
  </si>
  <si>
    <t>514020</t>
  </si>
  <si>
    <t>Social Sec-Medicare(HI Only)</t>
  </si>
  <si>
    <t>515010</t>
  </si>
  <si>
    <t>Health Service-City Match</t>
  </si>
  <si>
    <t>515020</t>
  </si>
  <si>
    <t>Retiree Health-Match-Prop B</t>
  </si>
  <si>
    <t>515030</t>
  </si>
  <si>
    <t>RetireeHlthCare-CityMatchPropC</t>
  </si>
  <si>
    <t>515710</t>
  </si>
  <si>
    <t>Dependent Coverage</t>
  </si>
  <si>
    <t>516010</t>
  </si>
  <si>
    <t>Dental Coverage</t>
  </si>
  <si>
    <t>519120</t>
  </si>
  <si>
    <t>Long Term Disability Insurance</t>
  </si>
  <si>
    <t>The Department has deleted a vacant 8159 - Child Support Officer II position to support increased costs in centrally loaded salary, fringe, and work orders.  The Departmetn has additional vacant 8159 class positions available should the Department need additional support in the future.</t>
  </si>
  <si>
    <t xml:space="preserve">Balancing Adjustment </t>
  </si>
  <si>
    <t>Full Name:  _____Karen Roye__________________________________________________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</si>
</sst>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43" formatCode="_(* #,##0.00_);_(* \(#,##0.00\);_(* &quot;-&quot;??_);_(@_)"/>
    <numFmt numFmtId="164" formatCode="[$$]#,##0;[Red]\([$$]#,##0\)"/>
    <numFmt numFmtId="165" formatCode="0.0"/>
    <numFmt numFmtId="166" formatCode="_(&quot;$&quot;* #,##0_);_(&quot;$&quot;* \(#,##0\);_(&quot;$&quot;* &quot;-&quot;??_);_(@_)"/>
    <numFmt numFmtId="167" formatCode="_(* #,##0.0_);_(* \(#,##0.0\);_(* &quot;-&quot;?_);_(@_)"/>
    <numFmt numFmtId="168" formatCode="#,##0.0_);\(#,##0.0\)"/>
    <numFmt numFmtId="169" formatCode="#,##0.0000_);\(#,##0.0000\)"/>
    <numFmt numFmtId="170" formatCode="_(* #,##0_);_(* \(#,##0\);_(* &quot;-&quot;??_);_(@_)"/>
    <numFmt numFmtId="171" formatCode="#,##0.00;\(#,##0.00\)"/>
    <numFmt numFmtId="172" formatCode="#,##0;\(#,##0\)"/>
    <numFmt numFmtId="173" formatCode="#,##0;[Red]\(#,##0\);0"/>
    <numFmt numFmtId="174" formatCode="#,##0.00;[Red]\(#,##0.00\);0.00"/>
  </numFmts>
  <fonts count="109">
    <font>
      <sz val="11"/>
      <color theme="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11"/>
      <color theme="1"/>
      <name val="Calibri"/>
      <family val="2"/>
    </font>
    <font>
      <b/>
      <sz val="11"/>
      <color theme="1"/>
      <name val="Calibri"/>
      <family val="2"/>
      <scheme val="minor"/>
    </font>
    <font>
      <sz val="11"/>
      <color theme="1"/>
      <name val="Calibri"/>
      <family val="2"/>
    </font>
    <font>
      <b/>
      <sz val="11"/>
      <color theme="1"/>
      <name val="Calibri"/>
      <family val="2"/>
    </font>
    <font>
      <sz val="10"/>
      <name val="Arial"/>
      <family val="2"/>
    </font>
    <font>
      <b/>
      <sz val="12"/>
      <name val="Arial"/>
      <family val="2"/>
    </font>
    <font>
      <b/>
      <sz val="16"/>
      <name val="Calibri"/>
      <family val="2"/>
      <scheme val="minor"/>
    </font>
    <font>
      <sz val="11"/>
      <name val="Arial"/>
      <family val="2"/>
    </font>
    <font>
      <b/>
      <sz val="10"/>
      <name val="Arial"/>
      <family val="2"/>
    </font>
    <font>
      <sz val="10"/>
      <color indexed="8"/>
      <name val="Arial"/>
      <family val="2"/>
    </font>
    <font>
      <b/>
      <sz val="11"/>
      <name val="Arial"/>
      <family val="2"/>
    </font>
    <font>
      <b/>
      <sz val="11"/>
      <color rgb="FFFF0000"/>
      <name val="Arial"/>
      <family val="2"/>
    </font>
    <font>
      <sz val="9"/>
      <color indexed="81"/>
      <name val="Tahoma"/>
      <family val="2"/>
    </font>
    <font>
      <b/>
      <u/>
      <sz val="14"/>
      <name val="Arial"/>
      <family val="2"/>
    </font>
    <font>
      <sz val="12"/>
      <color indexed="8"/>
      <name val="Times New Roman"/>
      <family val="2"/>
    </font>
    <font>
      <b/>
      <sz val="14"/>
      <name val="Arial"/>
      <family val="2"/>
    </font>
    <font>
      <sz val="8"/>
      <name val="Arial"/>
      <family val="2"/>
    </font>
    <font>
      <u/>
      <sz val="10"/>
      <color indexed="8"/>
      <name val="Arial"/>
      <family val="2"/>
    </font>
    <font>
      <sz val="8"/>
      <color indexed="81"/>
      <name val="Tahoma"/>
      <family val="2"/>
    </font>
    <font>
      <sz val="12"/>
      <color theme="1"/>
      <name val="Times New Roman"/>
      <family val="2"/>
    </font>
    <font>
      <sz val="14"/>
      <name val="Arial"/>
      <family val="2"/>
    </font>
    <font>
      <b/>
      <sz val="11"/>
      <color rgb="FFFF0000"/>
      <name val="Calibri"/>
      <family val="2"/>
    </font>
    <font>
      <b/>
      <sz val="11"/>
      <color theme="4"/>
      <name val="Arial"/>
      <family val="2"/>
    </font>
    <font>
      <sz val="10"/>
      <color theme="1"/>
      <name val="Arial Unicode MS"/>
      <family val="2"/>
    </font>
    <font>
      <b/>
      <sz val="10"/>
      <color theme="1"/>
      <name val="Arial Unicode MS"/>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ahoma"/>
      <family val="2"/>
    </font>
    <font>
      <sz val="9"/>
      <name val="Arial"/>
      <family val="2"/>
    </font>
    <font>
      <sz val="9"/>
      <name val="Century Gothic"/>
      <family val="2"/>
    </font>
    <font>
      <sz val="11"/>
      <color indexed="8"/>
      <name val="Calibri"/>
      <family val="2"/>
      <scheme val="minor"/>
    </font>
    <font>
      <sz val="12"/>
      <name val="Calibri"/>
      <family val="2"/>
      <scheme val="minor"/>
    </font>
    <font>
      <u/>
      <sz val="11"/>
      <color theme="10"/>
      <name val="Calibri"/>
      <family val="2"/>
      <scheme val="minor"/>
    </font>
    <font>
      <sz val="11"/>
      <color theme="4"/>
      <name val="Arial"/>
      <family val="2"/>
    </font>
    <font>
      <b/>
      <sz val="16"/>
      <color theme="1"/>
      <name val="Calibri"/>
      <family val="2"/>
    </font>
    <font>
      <b/>
      <sz val="8"/>
      <name val="Arial"/>
      <family val="2"/>
    </font>
    <font>
      <sz val="8"/>
      <color rgb="FF454545"/>
      <name val="Arial"/>
      <family val="2"/>
    </font>
    <font>
      <b/>
      <sz val="10"/>
      <color rgb="FF000000"/>
      <name val="Calibri"/>
      <family val="2"/>
    </font>
    <font>
      <sz val="9"/>
      <color rgb="FF000000"/>
      <name val="Calibri"/>
      <family val="2"/>
    </font>
    <font>
      <b/>
      <sz val="28"/>
      <color theme="1"/>
      <name val="Calibri"/>
      <family val="2"/>
    </font>
    <font>
      <u/>
      <sz val="11"/>
      <color theme="1"/>
      <name val="Calibri"/>
      <family val="2"/>
    </font>
    <font>
      <sz val="9"/>
      <color theme="1"/>
      <name val="Calibri"/>
      <family val="2"/>
    </font>
    <font>
      <b/>
      <sz val="9"/>
      <color theme="1"/>
      <name val="Calibri"/>
      <family val="2"/>
    </font>
    <font>
      <sz val="11"/>
      <color theme="1"/>
      <name val="Wingdings"/>
      <charset val="2"/>
    </font>
    <font>
      <sz val="7"/>
      <color theme="1"/>
      <name val="Times New Roman"/>
      <family val="1"/>
    </font>
    <font>
      <b/>
      <sz val="15"/>
      <color theme="1"/>
      <name val="Calibri"/>
      <family val="2"/>
    </font>
    <font>
      <b/>
      <sz val="12"/>
      <color theme="0"/>
      <name val="Calibri"/>
      <family val="2"/>
    </font>
    <font>
      <sz val="11"/>
      <name val="Calibri"/>
      <family val="2"/>
      <scheme val="minor"/>
    </font>
    <font>
      <b/>
      <sz val="11"/>
      <name val="Calibri"/>
      <family val="2"/>
      <scheme val="minor"/>
    </font>
    <font>
      <b/>
      <sz val="14"/>
      <name val="Calibri"/>
      <family val="2"/>
      <scheme val="minor"/>
    </font>
    <font>
      <sz val="11"/>
      <name val="Wingdings"/>
      <charset val="2"/>
    </font>
    <font>
      <sz val="7"/>
      <name val="Times New Roman"/>
      <family val="1"/>
    </font>
    <font>
      <sz val="11"/>
      <name val="Calibri"/>
      <family val="2"/>
    </font>
    <font>
      <sz val="11"/>
      <color indexed="8"/>
      <name val="Calibri"/>
      <family val="2"/>
    </font>
    <font>
      <sz val="11"/>
      <color theme="1"/>
      <name val="Calibri"/>
      <family val="2"/>
    </font>
    <font>
      <sz val="11"/>
      <color rgb="FF000000"/>
      <name val="Calibri"/>
      <family val="2"/>
    </font>
    <font>
      <b/>
      <sz val="11"/>
      <color rgb="FF000000"/>
      <name val="Calibri"/>
      <family val="2"/>
    </font>
    <font>
      <sz val="11"/>
      <color theme="1"/>
      <name val="Lucida Sans"/>
      <family val="2"/>
    </font>
    <font>
      <b/>
      <sz val="16"/>
      <color rgb="FF3333FF"/>
      <name val="Calibri"/>
      <family val="2"/>
    </font>
    <font>
      <b/>
      <sz val="9"/>
      <color rgb="FF00B050"/>
      <name val="Calibri"/>
      <family val="2"/>
    </font>
    <font>
      <sz val="8"/>
      <color rgb="FF000000"/>
      <name val="Arial"/>
    </font>
    <font>
      <b/>
      <sz val="10"/>
      <color rgb="FF000000"/>
      <name val="Arial"/>
    </font>
    <font>
      <b/>
      <sz val="8"/>
      <color rgb="FF000000"/>
      <name val="Arial"/>
    </font>
    <font>
      <b/>
      <sz val="9"/>
      <color rgb="FF000000"/>
      <name val="Arial"/>
    </font>
    <font>
      <b/>
      <sz val="8"/>
      <color rgb="FF333333"/>
      <name val="Arial"/>
    </font>
    <font>
      <b/>
      <sz val="8"/>
      <color rgb="FFFF0000"/>
      <name val="Arial"/>
    </font>
    <font>
      <sz val="10"/>
      <color rgb="FF000000"/>
      <name val="Arial"/>
    </font>
    <font>
      <sz val="12"/>
      <color theme="1"/>
      <name val="Calibri"/>
      <family val="2"/>
      <scheme val="minor"/>
    </font>
    <font>
      <b/>
      <sz val="12"/>
      <color theme="1"/>
      <name val="Calibri"/>
      <family val="2"/>
      <scheme val="minor"/>
    </font>
    <font>
      <b/>
      <sz val="12"/>
      <color rgb="FFFF0000"/>
      <name val="Calibri"/>
      <family val="2"/>
      <scheme val="minor"/>
    </font>
    <font>
      <sz val="12"/>
      <color rgb="FF000000"/>
      <name val="Calibri"/>
      <family val="2"/>
      <scheme val="minor"/>
    </font>
    <font>
      <sz val="12"/>
      <color rgb="FFFF0000"/>
      <name val="Calibri"/>
      <family val="2"/>
      <scheme val="minor"/>
    </font>
    <font>
      <b/>
      <sz val="12"/>
      <color rgb="FF333333"/>
      <name val="Calibri"/>
      <family val="2"/>
      <scheme val="minor"/>
    </font>
    <font>
      <b/>
      <sz val="8"/>
      <color indexed="8"/>
      <name val="Arial"/>
      <family val="2"/>
    </font>
    <font>
      <sz val="8"/>
      <color indexed="8"/>
      <name val="Arial"/>
      <family val="2"/>
    </font>
    <font>
      <sz val="8"/>
      <color indexed="10"/>
      <name val="Arial"/>
      <family val="2"/>
    </font>
    <font>
      <b/>
      <sz val="8"/>
      <color indexed="63"/>
      <name val="Arial"/>
      <family val="2"/>
    </font>
  </fonts>
  <fills count="5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B8CCE4"/>
        <bgColor indexed="64"/>
      </patternFill>
    </fill>
    <fill>
      <patternFill patternType="solid">
        <fgColor rgb="FFFABF8F"/>
        <bgColor indexed="64"/>
      </patternFill>
    </fill>
    <fill>
      <patternFill patternType="solid">
        <fgColor rgb="FFC4D79B"/>
        <bgColor indexed="64"/>
      </patternFill>
    </fill>
    <fill>
      <patternFill patternType="solid">
        <fgColor theme="1"/>
        <bgColor indexed="64"/>
      </patternFill>
    </fill>
    <fill>
      <patternFill patternType="solid">
        <fgColor rgb="FFB2A1C7"/>
        <bgColor indexed="64"/>
      </patternFill>
    </fill>
    <fill>
      <patternFill patternType="solid">
        <fgColor rgb="FFB1A0C7"/>
        <bgColor indexed="64"/>
      </patternFill>
    </fill>
    <fill>
      <patternFill patternType="solid">
        <fgColor rgb="FFC2D69B"/>
        <bgColor indexed="64"/>
      </patternFill>
    </fill>
    <fill>
      <patternFill patternType="solid">
        <fgColor rgb="FFFFFFFF"/>
        <bgColor rgb="FFFFFFFF"/>
      </patternFill>
    </fill>
    <fill>
      <patternFill patternType="solid">
        <fgColor rgb="FFC6C3C6"/>
        <bgColor rgb="FFFFFFFF"/>
      </patternFill>
    </fill>
    <fill>
      <patternFill patternType="solid">
        <fgColor indexed="9"/>
        <bgColor indexed="9"/>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mediumDashed">
        <color indexed="64"/>
      </left>
      <right style="mediumDashed">
        <color indexed="64"/>
      </right>
      <top style="double">
        <color indexed="64"/>
      </top>
      <bottom style="medium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style="thin">
        <color indexed="9"/>
      </left>
      <right style="thin">
        <color indexed="9"/>
      </right>
      <top style="thin">
        <color indexed="8"/>
      </top>
      <bottom style="thin">
        <color indexed="8"/>
      </bottom>
      <diagonal/>
    </border>
    <border>
      <left/>
      <right/>
      <top style="thin">
        <color indexed="8"/>
      </top>
      <bottom style="medium">
        <color indexed="8"/>
      </bottom>
      <diagonal/>
    </border>
  </borders>
  <cellStyleXfs count="221">
    <xf numFmtId="0" fontId="0" fillId="0" borderId="0"/>
    <xf numFmtId="43" fontId="18" fillId="0" borderId="0" applyFont="0" applyFill="0" applyBorder="0" applyAlignment="0" applyProtection="0"/>
    <xf numFmtId="0" fontId="22" fillId="0" borderId="0"/>
    <xf numFmtId="0" fontId="22" fillId="0" borderId="0"/>
    <xf numFmtId="0" fontId="16" fillId="0" borderId="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37" fontId="22" fillId="0" borderId="0"/>
    <xf numFmtId="0" fontId="32" fillId="0" borderId="0"/>
    <xf numFmtId="44" fontId="16" fillId="0" borderId="0" applyFont="0" applyFill="0" applyBorder="0" applyAlignment="0" applyProtection="0"/>
    <xf numFmtId="37" fontId="22" fillId="0" borderId="0"/>
    <xf numFmtId="0" fontId="37" fillId="0" borderId="0"/>
    <xf numFmtId="43" fontId="32" fillId="0" borderId="0" applyFont="0" applyFill="0" applyBorder="0" applyAlignment="0" applyProtection="0"/>
    <xf numFmtId="0" fontId="20" fillId="0" borderId="0"/>
    <xf numFmtId="0" fontId="44" fillId="0" borderId="0" applyNumberFormat="0" applyFill="0" applyBorder="0" applyAlignment="0" applyProtection="0"/>
    <xf numFmtId="0" fontId="45" fillId="0" borderId="54" applyNumberFormat="0" applyFill="0" applyAlignment="0" applyProtection="0"/>
    <xf numFmtId="0" fontId="46" fillId="0" borderId="55" applyNumberFormat="0" applyFill="0" applyAlignment="0" applyProtection="0"/>
    <xf numFmtId="0" fontId="47" fillId="0" borderId="56" applyNumberFormat="0" applyFill="0" applyAlignment="0" applyProtection="0"/>
    <xf numFmtId="0" fontId="47" fillId="0" borderId="0" applyNumberFormat="0" applyFill="0" applyBorder="0" applyAlignment="0" applyProtection="0"/>
    <xf numFmtId="0" fontId="48" fillId="9" borderId="0" applyNumberFormat="0" applyBorder="0" applyAlignment="0" applyProtection="0"/>
    <xf numFmtId="0" fontId="49" fillId="10" borderId="0" applyNumberFormat="0" applyBorder="0" applyAlignment="0" applyProtection="0"/>
    <xf numFmtId="0" fontId="50" fillId="11" borderId="0" applyNumberFormat="0" applyBorder="0" applyAlignment="0" applyProtection="0"/>
    <xf numFmtId="0" fontId="51" fillId="12" borderId="57" applyNumberFormat="0" applyAlignment="0" applyProtection="0"/>
    <xf numFmtId="0" fontId="52" fillId="13" borderId="58" applyNumberFormat="0" applyAlignment="0" applyProtection="0"/>
    <xf numFmtId="0" fontId="53" fillId="13" borderId="57" applyNumberFormat="0" applyAlignment="0" applyProtection="0"/>
    <xf numFmtId="0" fontId="54" fillId="0" borderId="59" applyNumberFormat="0" applyFill="0" applyAlignment="0" applyProtection="0"/>
    <xf numFmtId="0" fontId="55" fillId="14" borderId="60"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9" fillId="0" borderId="62" applyNumberFormat="0" applyFill="0" applyAlignment="0" applyProtection="0"/>
    <xf numFmtId="0" fontId="58"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58"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58"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58"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58"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58"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0" borderId="0"/>
    <xf numFmtId="0" fontId="59" fillId="0" borderId="0"/>
    <xf numFmtId="0" fontId="15" fillId="0" borderId="0"/>
    <xf numFmtId="0" fontId="22" fillId="0" borderId="0"/>
    <xf numFmtId="0" fontId="22" fillId="0" borderId="0"/>
    <xf numFmtId="0" fontId="15" fillId="0" borderId="0"/>
    <xf numFmtId="0" fontId="15" fillId="0" borderId="0"/>
    <xf numFmtId="0" fontId="59" fillId="0" borderId="0"/>
    <xf numFmtId="43" fontId="59" fillId="0" borderId="0" applyFont="0" applyFill="0" applyBorder="0" applyAlignment="0" applyProtection="0"/>
    <xf numFmtId="0" fontId="59" fillId="0" borderId="0"/>
    <xf numFmtId="0" fontId="15" fillId="15" borderId="61" applyNumberFormat="0" applyFont="0" applyAlignment="0" applyProtection="0"/>
    <xf numFmtId="0" fontId="59" fillId="0" borderId="0"/>
    <xf numFmtId="0" fontId="62" fillId="0" borderId="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50" fillId="11" borderId="0" applyNumberFormat="0" applyBorder="0" applyAlignment="0" applyProtection="0"/>
    <xf numFmtId="0" fontId="14" fillId="0" borderId="0"/>
    <xf numFmtId="0" fontId="64" fillId="0" borderId="0" applyNumberFormat="0" applyFill="0" applyBorder="0" applyAlignment="0" applyProtection="0"/>
    <xf numFmtId="0" fontId="18" fillId="0" borderId="0"/>
    <xf numFmtId="0" fontId="13" fillId="0" borderId="0"/>
    <xf numFmtId="44" fontId="13"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0" borderId="0"/>
    <xf numFmtId="0" fontId="13" fillId="0" borderId="0"/>
    <xf numFmtId="0" fontId="13" fillId="0" borderId="0"/>
    <xf numFmtId="0" fontId="13" fillId="0" borderId="0"/>
    <xf numFmtId="0" fontId="13" fillId="15" borderId="61" applyNumberFormat="0" applyFont="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0" borderId="0"/>
    <xf numFmtId="0" fontId="12" fillId="0" borderId="0"/>
    <xf numFmtId="0" fontId="12" fillId="0" borderId="0"/>
    <xf numFmtId="0" fontId="18" fillId="0" borderId="0"/>
    <xf numFmtId="0" fontId="12"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0" fontId="7" fillId="0" borderId="0"/>
    <xf numFmtId="44" fontId="85" fillId="0" borderId="0" applyFont="0" applyFill="0" applyBorder="0" applyAlignment="0" applyProtection="0"/>
    <xf numFmtId="9" fontId="85"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4" fontId="86" fillId="0" borderId="0" applyFont="0" applyFill="0" applyBorder="0" applyAlignment="0" applyProtection="0"/>
    <xf numFmtId="0" fontId="5" fillId="0" borderId="0"/>
    <xf numFmtId="0" fontId="4" fillId="0" borderId="0"/>
    <xf numFmtId="0" fontId="3" fillId="0" borderId="0"/>
    <xf numFmtId="0" fontId="2" fillId="0" borderId="0"/>
    <xf numFmtId="44"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15" borderId="61" applyNumberFormat="0" applyFont="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0" borderId="0"/>
    <xf numFmtId="0" fontId="2" fillId="0" borderId="0"/>
    <xf numFmtId="44"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15" borderId="61" applyNumberFormat="0" applyFont="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98" fillId="0" borderId="0"/>
  </cellStyleXfs>
  <cellXfs count="361">
    <xf numFmtId="0" fontId="0" fillId="0" borderId="0" xfId="0"/>
    <xf numFmtId="37" fontId="22" fillId="4" borderId="0" xfId="9" applyFill="1"/>
    <xf numFmtId="37" fontId="22" fillId="4" borderId="0" xfId="2" applyNumberFormat="1" applyFill="1"/>
    <xf numFmtId="37" fontId="26" fillId="4" borderId="0" xfId="2" applyNumberFormat="1" applyFont="1" applyFill="1" applyAlignment="1">
      <alignment horizontal="left"/>
    </xf>
    <xf numFmtId="37" fontId="26" fillId="4" borderId="0" xfId="2" applyNumberFormat="1" applyFont="1" applyFill="1"/>
    <xf numFmtId="37" fontId="22" fillId="4" borderId="0" xfId="2" applyNumberFormat="1" applyFill="1" applyAlignment="1">
      <alignment horizontal="left"/>
    </xf>
    <xf numFmtId="37" fontId="27" fillId="4" borderId="0" xfId="2" applyNumberFormat="1" applyFont="1" applyFill="1"/>
    <xf numFmtId="37" fontId="31" fillId="4" borderId="0" xfId="2" applyNumberFormat="1" applyFont="1" applyFill="1"/>
    <xf numFmtId="37" fontId="33" fillId="4" borderId="0" xfId="2" applyNumberFormat="1" applyFont="1" applyFill="1"/>
    <xf numFmtId="2" fontId="33" fillId="4" borderId="0" xfId="12" applyNumberFormat="1" applyFont="1" applyFill="1"/>
    <xf numFmtId="37" fontId="22" fillId="7" borderId="0" xfId="2" applyNumberFormat="1" applyFill="1"/>
    <xf numFmtId="10" fontId="22" fillId="2" borderId="0" xfId="8" applyNumberFormat="1" applyFont="1" applyFill="1"/>
    <xf numFmtId="166" fontId="22" fillId="4" borderId="27" xfId="7" applyNumberFormat="1" applyFont="1" applyFill="1" applyBorder="1" applyProtection="1"/>
    <xf numFmtId="166" fontId="22" fillId="4" borderId="0" xfId="7" applyNumberFormat="1" applyFont="1" applyFill="1" applyProtection="1"/>
    <xf numFmtId="0" fontId="22" fillId="7" borderId="1" xfId="7" applyNumberFormat="1" applyFont="1" applyFill="1" applyBorder="1" applyAlignment="1" applyProtection="1">
      <alignment horizontal="center"/>
    </xf>
    <xf numFmtId="168" fontId="27" fillId="7" borderId="2" xfId="2" applyNumberFormat="1" applyFont="1" applyFill="1" applyBorder="1"/>
    <xf numFmtId="37" fontId="27" fillId="7" borderId="31" xfId="2" applyNumberFormat="1" applyFont="1" applyFill="1" applyBorder="1"/>
    <xf numFmtId="37" fontId="27" fillId="4" borderId="34" xfId="2" applyNumberFormat="1" applyFont="1" applyFill="1" applyBorder="1"/>
    <xf numFmtId="167" fontId="27" fillId="4" borderId="2" xfId="2" applyNumberFormat="1" applyFont="1" applyFill="1" applyBorder="1"/>
    <xf numFmtId="37" fontId="27" fillId="4" borderId="14" xfId="2" applyNumberFormat="1" applyFont="1" applyFill="1" applyBorder="1"/>
    <xf numFmtId="37" fontId="27" fillId="4" borderId="14" xfId="2" applyNumberFormat="1" applyFont="1" applyFill="1" applyBorder="1" applyAlignment="1">
      <alignment horizontal="right" indent="2"/>
    </xf>
    <xf numFmtId="44" fontId="27" fillId="4" borderId="43" xfId="11" applyFont="1" applyFill="1" applyBorder="1" applyProtection="1"/>
    <xf numFmtId="44" fontId="27" fillId="4" borderId="44" xfId="11" applyFont="1" applyFill="1" applyBorder="1" applyProtection="1"/>
    <xf numFmtId="2" fontId="22" fillId="4" borderId="0" xfId="2" applyNumberFormat="1" applyFill="1"/>
    <xf numFmtId="37" fontId="22" fillId="4" borderId="16" xfId="2" applyNumberFormat="1" applyFill="1" applyBorder="1"/>
    <xf numFmtId="166" fontId="22" fillId="4" borderId="0" xfId="7" applyNumberFormat="1" applyFont="1" applyFill="1" applyBorder="1" applyProtection="1"/>
    <xf numFmtId="9" fontId="22" fillId="4" borderId="0" xfId="8" applyFont="1" applyFill="1" applyBorder="1" applyProtection="1"/>
    <xf numFmtId="166" fontId="22" fillId="4" borderId="31" xfId="7" applyNumberFormat="1" applyFont="1" applyFill="1" applyBorder="1" applyProtection="1"/>
    <xf numFmtId="0" fontId="33" fillId="4" borderId="0" xfId="2" applyFont="1" applyFill="1"/>
    <xf numFmtId="0" fontId="28" fillId="4" borderId="0" xfId="2" applyFont="1" applyFill="1"/>
    <xf numFmtId="0" fontId="38" fillId="4" borderId="0" xfId="2" applyFont="1" applyFill="1"/>
    <xf numFmtId="0" fontId="25" fillId="4" borderId="0" xfId="2" applyFont="1" applyFill="1"/>
    <xf numFmtId="0" fontId="25" fillId="4" borderId="0" xfId="2" applyFont="1" applyFill="1" applyAlignment="1">
      <alignment horizontal="left"/>
    </xf>
    <xf numFmtId="0" fontId="28" fillId="4" borderId="0" xfId="2" applyFont="1" applyFill="1" applyAlignment="1">
      <alignment horizontal="left"/>
    </xf>
    <xf numFmtId="0" fontId="25" fillId="4" borderId="0" xfId="2" applyFont="1" applyFill="1" applyAlignment="1">
      <alignment horizontal="left" indent="1"/>
    </xf>
    <xf numFmtId="0" fontId="0" fillId="0" borderId="8" xfId="0" applyBorder="1"/>
    <xf numFmtId="0" fontId="21" fillId="0" borderId="19" xfId="0" applyFont="1" applyBorder="1" applyAlignment="1">
      <alignment horizontal="left" vertical="top"/>
    </xf>
    <xf numFmtId="164" fontId="17" fillId="0" borderId="9" xfId="0" applyNumberFormat="1" applyFont="1" applyBorder="1" applyAlignment="1">
      <alignment horizontal="right" vertical="top" wrapText="1"/>
    </xf>
    <xf numFmtId="0" fontId="21" fillId="0" borderId="49" xfId="0" applyFont="1" applyBorder="1" applyAlignment="1">
      <alignment horizontal="left" vertical="top" wrapText="1"/>
    </xf>
    <xf numFmtId="0" fontId="21" fillId="0" borderId="50" xfId="0" applyFont="1" applyBorder="1" applyAlignment="1">
      <alignment horizontal="left" vertical="top" wrapText="1"/>
    </xf>
    <xf numFmtId="0" fontId="21" fillId="8" borderId="50" xfId="0" applyFont="1" applyFill="1" applyBorder="1" applyAlignment="1">
      <alignment horizontal="left" vertical="top" wrapText="1"/>
    </xf>
    <xf numFmtId="43" fontId="17" fillId="8" borderId="9" xfId="1" applyFont="1" applyFill="1" applyBorder="1" applyAlignment="1">
      <alignment horizontal="right" vertical="top" wrapText="1"/>
    </xf>
    <xf numFmtId="0" fontId="39" fillId="0" borderId="52" xfId="0" applyFont="1" applyBorder="1" applyAlignment="1">
      <alignment horizontal="center"/>
    </xf>
    <xf numFmtId="0" fontId="39" fillId="0" borderId="53" xfId="0" applyFont="1" applyBorder="1" applyAlignment="1">
      <alignment horizontal="center"/>
    </xf>
    <xf numFmtId="0" fontId="21" fillId="7" borderId="51" xfId="0" applyFont="1" applyFill="1" applyBorder="1" applyAlignment="1">
      <alignment horizontal="left" vertical="top" wrapText="1"/>
    </xf>
    <xf numFmtId="0" fontId="25" fillId="4" borderId="0" xfId="2" applyFont="1" applyFill="1" applyAlignment="1">
      <alignment horizontal="left" indent="2"/>
    </xf>
    <xf numFmtId="0" fontId="28" fillId="4" borderId="0" xfId="2" applyFont="1" applyFill="1" applyAlignment="1">
      <alignment horizontal="left" indent="1"/>
    </xf>
    <xf numFmtId="43" fontId="22" fillId="4" borderId="1" xfId="1" applyFont="1" applyFill="1" applyBorder="1"/>
    <xf numFmtId="0" fontId="0" fillId="0" borderId="5" xfId="0" applyBorder="1"/>
    <xf numFmtId="0" fontId="21" fillId="0" borderId="4" xfId="0" applyFont="1" applyBorder="1" applyAlignment="1">
      <alignment horizontal="right"/>
    </xf>
    <xf numFmtId="0" fontId="0" fillId="0" borderId="4" xfId="0" applyBorder="1"/>
    <xf numFmtId="43" fontId="21" fillId="8" borderId="4" xfId="1" applyFont="1" applyFill="1" applyBorder="1"/>
    <xf numFmtId="43" fontId="21" fillId="8" borderId="3" xfId="1" applyFont="1" applyFill="1" applyBorder="1"/>
    <xf numFmtId="2" fontId="27" fillId="4" borderId="7" xfId="2" quotePrefix="1" applyNumberFormat="1" applyFont="1" applyFill="1" applyBorder="1" applyAlignment="1">
      <alignment horizontal="center"/>
    </xf>
    <xf numFmtId="2" fontId="27" fillId="4" borderId="2" xfId="2" quotePrefix="1" applyNumberFormat="1" applyFont="1" applyFill="1" applyBorder="1" applyAlignment="1">
      <alignment horizontal="center"/>
    </xf>
    <xf numFmtId="37" fontId="27" fillId="4" borderId="31" xfId="2" quotePrefix="1" applyNumberFormat="1" applyFont="1" applyFill="1" applyBorder="1" applyAlignment="1">
      <alignment horizontal="center"/>
    </xf>
    <xf numFmtId="167" fontId="27" fillId="4" borderId="31" xfId="2" applyNumberFormat="1" applyFont="1" applyFill="1" applyBorder="1" applyAlignment="1">
      <alignment horizontal="center"/>
    </xf>
    <xf numFmtId="0" fontId="63" fillId="0" borderId="0" xfId="2" applyFont="1"/>
    <xf numFmtId="0" fontId="22" fillId="0" borderId="0" xfId="2"/>
    <xf numFmtId="0" fontId="21" fillId="0" borderId="19" xfId="78" applyFont="1" applyBorder="1" applyAlignment="1">
      <alignment horizontal="left" vertical="top"/>
    </xf>
    <xf numFmtId="0" fontId="26" fillId="0" borderId="0" xfId="2" applyFont="1" applyAlignment="1">
      <alignment horizontal="left"/>
    </xf>
    <xf numFmtId="0" fontId="26" fillId="0" borderId="0" xfId="2" applyFont="1"/>
    <xf numFmtId="0" fontId="26" fillId="0" borderId="0" xfId="2" applyFont="1" applyAlignment="1">
      <alignment vertical="top" wrapText="1"/>
    </xf>
    <xf numFmtId="0" fontId="67" fillId="5" borderId="12" xfId="113" applyFont="1" applyFill="1" applyBorder="1" applyAlignment="1">
      <alignment horizontal="center" vertical="center" wrapText="1"/>
    </xf>
    <xf numFmtId="0" fontId="61" fillId="0" borderId="0" xfId="2" applyFont="1"/>
    <xf numFmtId="0" fontId="60" fillId="0" borderId="0" xfId="2" applyFont="1" applyAlignment="1">
      <alignment vertical="top" wrapText="1"/>
    </xf>
    <xf numFmtId="0" fontId="68" fillId="6" borderId="66" xfId="113" applyFont="1" applyFill="1" applyBorder="1" applyAlignment="1">
      <alignment horizontal="center" vertical="top"/>
    </xf>
    <xf numFmtId="0" fontId="22" fillId="0" borderId="0" xfId="2" applyAlignment="1">
      <alignment horizontal="left"/>
    </xf>
    <xf numFmtId="0" fontId="68" fillId="6" borderId="67" xfId="113" applyFont="1" applyFill="1" applyBorder="1" applyAlignment="1">
      <alignment horizontal="center" vertical="top"/>
    </xf>
    <xf numFmtId="166" fontId="22" fillId="7" borderId="1" xfId="82" applyNumberFormat="1" applyFont="1" applyFill="1" applyBorder="1"/>
    <xf numFmtId="166" fontId="22" fillId="7" borderId="8" xfId="82" applyNumberFormat="1" applyFont="1" applyFill="1" applyBorder="1"/>
    <xf numFmtId="166" fontId="22" fillId="7" borderId="47" xfId="82" applyNumberFormat="1" applyFont="1" applyFill="1" applyBorder="1"/>
    <xf numFmtId="166" fontId="22" fillId="7" borderId="0" xfId="82" applyNumberFormat="1" applyFont="1" applyFill="1" applyBorder="1"/>
    <xf numFmtId="166" fontId="22" fillId="7" borderId="18" xfId="82" applyNumberFormat="1" applyFont="1" applyFill="1" applyBorder="1"/>
    <xf numFmtId="166" fontId="22" fillId="7" borderId="31" xfId="82" applyNumberFormat="1" applyFont="1" applyFill="1" applyBorder="1"/>
    <xf numFmtId="166" fontId="22" fillId="7" borderId="33" xfId="82" applyNumberFormat="1" applyFont="1" applyFill="1" applyBorder="1"/>
    <xf numFmtId="166" fontId="22" fillId="4" borderId="16" xfId="82" applyNumberFormat="1" applyFont="1" applyFill="1" applyBorder="1"/>
    <xf numFmtId="166" fontId="22" fillId="4" borderId="15" xfId="82" applyNumberFormat="1" applyFont="1" applyFill="1" applyBorder="1"/>
    <xf numFmtId="39" fontId="27" fillId="7" borderId="7" xfId="2" applyNumberFormat="1" applyFont="1" applyFill="1" applyBorder="1"/>
    <xf numFmtId="166" fontId="22" fillId="4" borderId="18" xfId="11" applyNumberFormat="1" applyFont="1" applyFill="1" applyBorder="1" applyProtection="1"/>
    <xf numFmtId="166" fontId="22" fillId="4" borderId="39" xfId="11" applyNumberFormat="1" applyFont="1" applyFill="1" applyBorder="1" applyProtection="1"/>
    <xf numFmtId="166" fontId="22" fillId="4" borderId="40" xfId="11" applyNumberFormat="1" applyFont="1" applyFill="1" applyBorder="1" applyProtection="1"/>
    <xf numFmtId="170" fontId="22" fillId="4" borderId="11" xfId="1" applyNumberFormat="1" applyFont="1" applyFill="1" applyBorder="1" applyAlignment="1" applyProtection="1">
      <alignment horizontal="center"/>
    </xf>
    <xf numFmtId="166" fontId="27" fillId="4" borderId="16" xfId="11" applyNumberFormat="1" applyFont="1" applyFill="1" applyBorder="1" applyProtection="1"/>
    <xf numFmtId="166" fontId="27" fillId="4" borderId="15" xfId="11" applyNumberFormat="1" applyFont="1" applyFill="1" applyBorder="1" applyProtection="1"/>
    <xf numFmtId="166" fontId="22" fillId="4" borderId="0" xfId="11" applyNumberFormat="1" applyFont="1" applyFill="1" applyBorder="1"/>
    <xf numFmtId="0" fontId="64" fillId="0" borderId="0" xfId="77"/>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21" fillId="0" borderId="0" xfId="0" applyFont="1" applyAlignment="1">
      <alignment vertical="center"/>
    </xf>
    <xf numFmtId="0" fontId="75" fillId="0" borderId="0" xfId="0" applyFont="1" applyAlignment="1">
      <alignment horizontal="left" vertical="center" indent="5"/>
    </xf>
    <xf numFmtId="0" fontId="75" fillId="0" borderId="0" xfId="0" applyFont="1" applyAlignment="1">
      <alignment horizontal="left" vertical="center" indent="10"/>
    </xf>
    <xf numFmtId="0" fontId="72" fillId="0" borderId="0" xfId="0" applyFont="1" applyAlignment="1">
      <alignment vertical="center" wrapText="1"/>
    </xf>
    <xf numFmtId="0" fontId="75" fillId="0" borderId="0" xfId="0" applyFont="1" applyAlignment="1">
      <alignment horizontal="left" vertical="center" wrapText="1" indent="5"/>
    </xf>
    <xf numFmtId="0" fontId="75" fillId="0" borderId="0" xfId="0" applyFont="1" applyAlignment="1">
      <alignment horizontal="left" vertical="center" wrapText="1" indent="10"/>
    </xf>
    <xf numFmtId="0" fontId="21" fillId="0" borderId="69" xfId="0" applyFont="1" applyBorder="1" applyAlignment="1">
      <alignment vertical="center"/>
    </xf>
    <xf numFmtId="0" fontId="18" fillId="0" borderId="65" xfId="0" applyFont="1" applyBorder="1" applyAlignment="1">
      <alignment vertical="center" wrapText="1"/>
    </xf>
    <xf numFmtId="0" fontId="21" fillId="0" borderId="65" xfId="0" applyFont="1" applyBorder="1" applyAlignment="1">
      <alignment vertical="center"/>
    </xf>
    <xf numFmtId="0" fontId="0" fillId="0" borderId="65" xfId="0" applyBorder="1" applyAlignment="1">
      <alignment vertical="center"/>
    </xf>
    <xf numFmtId="0" fontId="21" fillId="0" borderId="64" xfId="0" applyFont="1" applyBorder="1" applyAlignment="1">
      <alignment vertical="center"/>
    </xf>
    <xf numFmtId="0" fontId="77" fillId="0" borderId="0" xfId="0" applyFont="1"/>
    <xf numFmtId="0" fontId="78" fillId="44" borderId="0" xfId="0" applyFont="1" applyFill="1"/>
    <xf numFmtId="0" fontId="17" fillId="0" borderId="0" xfId="0" applyFont="1"/>
    <xf numFmtId="37" fontId="38" fillId="4" borderId="0" xfId="2" applyNumberFormat="1" applyFont="1" applyFill="1"/>
    <xf numFmtId="0" fontId="10" fillId="0" borderId="0" xfId="121"/>
    <xf numFmtId="0" fontId="21" fillId="0" borderId="63" xfId="0" applyFont="1" applyBorder="1" applyAlignment="1">
      <alignment horizontal="left" vertical="top" wrapText="1"/>
    </xf>
    <xf numFmtId="0" fontId="0" fillId="0" borderId="6" xfId="0" applyBorder="1"/>
    <xf numFmtId="0" fontId="0" fillId="0" borderId="18" xfId="0" applyBorder="1"/>
    <xf numFmtId="0" fontId="66" fillId="0" borderId="6" xfId="0" applyFont="1" applyBorder="1"/>
    <xf numFmtId="0" fontId="0" fillId="0" borderId="17" xfId="0" applyBorder="1"/>
    <xf numFmtId="0" fontId="0" fillId="0" borderId="16" xfId="0" applyBorder="1"/>
    <xf numFmtId="0" fontId="0" fillId="0" borderId="15" xfId="0" applyBorder="1"/>
    <xf numFmtId="0" fontId="8" fillId="0" borderId="0" xfId="125"/>
    <xf numFmtId="37" fontId="33" fillId="4" borderId="0" xfId="12" applyFont="1" applyFill="1"/>
    <xf numFmtId="37" fontId="22" fillId="4" borderId="0" xfId="12" applyFill="1"/>
    <xf numFmtId="2" fontId="22" fillId="4" borderId="0" xfId="12" applyNumberFormat="1" applyFill="1"/>
    <xf numFmtId="165" fontId="41" fillId="4" borderId="0" xfId="0" applyNumberFormat="1" applyFont="1" applyFill="1"/>
    <xf numFmtId="37" fontId="22" fillId="0" borderId="0" xfId="2" applyNumberFormat="1"/>
    <xf numFmtId="37" fontId="19" fillId="0" borderId="0" xfId="2" applyNumberFormat="1" applyFont="1"/>
    <xf numFmtId="37" fontId="22" fillId="4" borderId="0" xfId="12" applyFill="1" applyAlignment="1">
      <alignment horizontal="left"/>
    </xf>
    <xf numFmtId="37" fontId="23" fillId="4" borderId="0" xfId="12" applyFont="1" applyFill="1"/>
    <xf numFmtId="37" fontId="26" fillId="4" borderId="0" xfId="12" applyFont="1" applyFill="1"/>
    <xf numFmtId="37" fontId="26" fillId="2" borderId="0" xfId="12" applyFont="1" applyFill="1"/>
    <xf numFmtId="37" fontId="22" fillId="2" borderId="0" xfId="12" applyFill="1"/>
    <xf numFmtId="37" fontId="27" fillId="5" borderId="1" xfId="2" applyNumberFormat="1" applyFont="1" applyFill="1" applyBorder="1" applyAlignment="1">
      <alignment horizontal="center"/>
    </xf>
    <xf numFmtId="37" fontId="27" fillId="5" borderId="25" xfId="2" applyNumberFormat="1" applyFont="1" applyFill="1" applyBorder="1" applyAlignment="1">
      <alignment horizontal="center"/>
    </xf>
    <xf numFmtId="37" fontId="27" fillId="4" borderId="0" xfId="2" applyNumberFormat="1" applyFont="1" applyFill="1" applyAlignment="1">
      <alignment horizontal="center"/>
    </xf>
    <xf numFmtId="37" fontId="27" fillId="5" borderId="1" xfId="2" applyNumberFormat="1" applyFont="1" applyFill="1" applyBorder="1" applyAlignment="1">
      <alignment horizontal="center" wrapText="1"/>
    </xf>
    <xf numFmtId="37" fontId="22" fillId="5" borderId="1" xfId="12" applyFill="1" applyBorder="1" applyAlignment="1">
      <alignment horizontal="center" wrapText="1"/>
    </xf>
    <xf numFmtId="37" fontId="22" fillId="4" borderId="26" xfId="2" applyNumberFormat="1" applyFill="1" applyBorder="1" applyAlignment="1">
      <alignment horizontal="left"/>
    </xf>
    <xf numFmtId="37" fontId="22" fillId="7" borderId="1" xfId="12" applyFill="1" applyBorder="1" applyAlignment="1">
      <alignment horizontal="center"/>
    </xf>
    <xf numFmtId="37" fontId="22" fillId="4" borderId="6" xfId="2" applyNumberFormat="1" applyFill="1" applyBorder="1" applyAlignment="1">
      <alignment horizontal="left"/>
    </xf>
    <xf numFmtId="2" fontId="27" fillId="4" borderId="0" xfId="2" quotePrefix="1" applyNumberFormat="1" applyFont="1" applyFill="1" applyAlignment="1">
      <alignment horizontal="center"/>
    </xf>
    <xf numFmtId="168" fontId="27" fillId="7" borderId="0" xfId="2" applyNumberFormat="1" applyFont="1" applyFill="1"/>
    <xf numFmtId="37" fontId="22" fillId="7" borderId="11" xfId="2" applyNumberFormat="1" applyFill="1" applyBorder="1"/>
    <xf numFmtId="37" fontId="22" fillId="7" borderId="13" xfId="2" applyNumberFormat="1" applyFill="1" applyBorder="1"/>
    <xf numFmtId="0" fontId="22" fillId="7" borderId="1" xfId="2" applyFill="1" applyBorder="1" applyAlignment="1">
      <alignment horizontal="center"/>
    </xf>
    <xf numFmtId="37" fontId="22" fillId="4" borderId="24" xfId="2" applyNumberFormat="1" applyFill="1" applyBorder="1" applyAlignment="1">
      <alignment horizontal="left"/>
    </xf>
    <xf numFmtId="37" fontId="22" fillId="7" borderId="28" xfId="2" applyNumberFormat="1" applyFill="1" applyBorder="1"/>
    <xf numFmtId="37" fontId="27" fillId="4" borderId="0" xfId="2" quotePrefix="1" applyNumberFormat="1" applyFont="1" applyFill="1" applyAlignment="1">
      <alignment horizontal="center"/>
    </xf>
    <xf numFmtId="167" fontId="27" fillId="4" borderId="0" xfId="2" applyNumberFormat="1" applyFont="1" applyFill="1" applyAlignment="1">
      <alignment horizontal="center"/>
    </xf>
    <xf numFmtId="37" fontId="27" fillId="7" borderId="0" xfId="2" applyNumberFormat="1" applyFont="1" applyFill="1"/>
    <xf numFmtId="37" fontId="22" fillId="7" borderId="18" xfId="2" applyNumberFormat="1" applyFill="1" applyBorder="1"/>
    <xf numFmtId="10" fontId="22" fillId="4" borderId="0" xfId="12" applyNumberFormat="1" applyFill="1"/>
    <xf numFmtId="37" fontId="22" fillId="4" borderId="0" xfId="12" applyFill="1" applyAlignment="1">
      <alignment horizontal="right"/>
    </xf>
    <xf numFmtId="37" fontId="22" fillId="4" borderId="30" xfId="2" applyNumberFormat="1" applyFill="1" applyBorder="1" applyAlignment="1">
      <alignment horizontal="left"/>
    </xf>
    <xf numFmtId="37" fontId="22" fillId="7" borderId="32" xfId="2" applyNumberFormat="1" applyFill="1" applyBorder="1"/>
    <xf numFmtId="37" fontId="22" fillId="7" borderId="33" xfId="2" applyNumberFormat="1" applyFill="1" applyBorder="1"/>
    <xf numFmtId="37" fontId="22" fillId="4" borderId="34" xfId="12" applyFill="1" applyBorder="1"/>
    <xf numFmtId="167" fontId="27" fillId="4" borderId="35" xfId="2" applyNumberFormat="1" applyFont="1" applyFill="1" applyBorder="1"/>
    <xf numFmtId="37" fontId="22" fillId="4" borderId="36" xfId="2" applyNumberFormat="1" applyFill="1" applyBorder="1"/>
    <xf numFmtId="37" fontId="22" fillId="4" borderId="37" xfId="2" applyNumberFormat="1" applyFill="1" applyBorder="1"/>
    <xf numFmtId="37" fontId="43" fillId="4" borderId="0" xfId="12" applyFont="1" applyFill="1"/>
    <xf numFmtId="37" fontId="22" fillId="4" borderId="45" xfId="2" applyNumberFormat="1" applyFill="1" applyBorder="1" applyAlignment="1">
      <alignment horizontal="left"/>
    </xf>
    <xf numFmtId="37" fontId="22" fillId="4" borderId="46" xfId="2" applyNumberFormat="1" applyFill="1" applyBorder="1"/>
    <xf numFmtId="2" fontId="22" fillId="4" borderId="21" xfId="2" applyNumberFormat="1" applyFill="1" applyBorder="1" applyAlignment="1">
      <alignment horizontal="center"/>
    </xf>
    <xf numFmtId="37" fontId="22" fillId="4" borderId="8" xfId="2" applyNumberFormat="1" applyFill="1" applyBorder="1"/>
    <xf numFmtId="37" fontId="22" fillId="4" borderId="47" xfId="2" applyNumberFormat="1" applyFill="1" applyBorder="1"/>
    <xf numFmtId="37" fontId="22" fillId="4" borderId="0" xfId="2" applyNumberFormat="1" applyFill="1" applyAlignment="1">
      <alignment horizontal="right"/>
    </xf>
    <xf numFmtId="1" fontId="22" fillId="4" borderId="11" xfId="2" applyNumberFormat="1" applyFill="1" applyBorder="1" applyAlignment="1">
      <alignment horizontal="center"/>
    </xf>
    <xf numFmtId="37" fontId="22" fillId="4" borderId="18" xfId="2" applyNumberFormat="1" applyFill="1" applyBorder="1"/>
    <xf numFmtId="37" fontId="22" fillId="4" borderId="31" xfId="2" applyNumberFormat="1" applyFill="1" applyBorder="1" applyAlignment="1">
      <alignment horizontal="left"/>
    </xf>
    <xf numFmtId="37" fontId="22" fillId="4" borderId="31" xfId="2" applyNumberFormat="1" applyFill="1" applyBorder="1" applyAlignment="1">
      <alignment horizontal="right"/>
    </xf>
    <xf numFmtId="37" fontId="22" fillId="4" borderId="31" xfId="2" applyNumberFormat="1" applyFill="1" applyBorder="1"/>
    <xf numFmtId="37" fontId="22" fillId="4" borderId="33" xfId="2" applyNumberFormat="1" applyFill="1" applyBorder="1"/>
    <xf numFmtId="37" fontId="22" fillId="0" borderId="48" xfId="2" applyNumberFormat="1" applyBorder="1" applyAlignment="1">
      <alignment horizontal="left"/>
    </xf>
    <xf numFmtId="2" fontId="22" fillId="0" borderId="48" xfId="2" applyNumberFormat="1" applyBorder="1" applyAlignment="1">
      <alignment horizontal="left"/>
    </xf>
    <xf numFmtId="37" fontId="22" fillId="4" borderId="48" xfId="2" applyNumberFormat="1" applyFill="1" applyBorder="1" applyAlignment="1">
      <alignment horizontal="left"/>
    </xf>
    <xf numFmtId="37" fontId="22" fillId="4" borderId="48" xfId="2" applyNumberFormat="1" applyFill="1" applyBorder="1"/>
    <xf numFmtId="37" fontId="22" fillId="4" borderId="17" xfId="2" applyNumberFormat="1" applyFill="1" applyBorder="1" applyAlignment="1">
      <alignment horizontal="right"/>
    </xf>
    <xf numFmtId="2" fontId="22" fillId="4" borderId="16" xfId="2" applyNumberFormat="1" applyFill="1" applyBorder="1"/>
    <xf numFmtId="37" fontId="27" fillId="4" borderId="0" xfId="12" applyFont="1" applyFill="1"/>
    <xf numFmtId="169" fontId="22" fillId="4" borderId="0" xfId="10" applyNumberFormat="1" applyFont="1" applyFill="1"/>
    <xf numFmtId="37" fontId="26" fillId="4" borderId="0" xfId="2" applyNumberFormat="1" applyFont="1" applyFill="1" applyAlignment="1">
      <alignment horizontal="right"/>
    </xf>
    <xf numFmtId="37" fontId="35" fillId="4" borderId="0" xfId="12" applyFont="1" applyFill="1"/>
    <xf numFmtId="2" fontId="22" fillId="4" borderId="0" xfId="12" applyNumberFormat="1" applyFill="1" applyAlignment="1">
      <alignment horizontal="left"/>
    </xf>
    <xf numFmtId="37" fontId="22" fillId="7" borderId="0" xfId="12" applyFill="1" applyAlignment="1">
      <alignment horizontal="left"/>
    </xf>
    <xf numFmtId="169" fontId="22" fillId="7" borderId="0" xfId="10" applyNumberFormat="1" applyFont="1" applyFill="1"/>
    <xf numFmtId="0" fontId="69" fillId="41" borderId="3" xfId="0" applyFont="1" applyFill="1" applyBorder="1" applyAlignment="1">
      <alignment horizontal="center" vertical="center"/>
    </xf>
    <xf numFmtId="0" fontId="69" fillId="42" borderId="3" xfId="0" applyFont="1" applyFill="1" applyBorder="1" applyAlignment="1">
      <alignment horizontal="center" vertical="center" wrapText="1"/>
    </xf>
    <xf numFmtId="0" fontId="70" fillId="0" borderId="64" xfId="0" applyFont="1" applyBorder="1" applyAlignment="1">
      <alignment horizontal="center" vertical="center"/>
    </xf>
    <xf numFmtId="0" fontId="70" fillId="0" borderId="15" xfId="0" applyFont="1" applyBorder="1" applyAlignment="1">
      <alignment horizontal="center" vertical="center"/>
    </xf>
    <xf numFmtId="0" fontId="70" fillId="0" borderId="15" xfId="0" applyFont="1" applyBorder="1" applyAlignment="1">
      <alignment vertical="center"/>
    </xf>
    <xf numFmtId="0" fontId="70" fillId="0" borderId="15" xfId="0" applyFont="1" applyBorder="1" applyAlignment="1">
      <alignment vertical="center" wrapText="1"/>
    </xf>
    <xf numFmtId="0" fontId="69" fillId="0" borderId="6" xfId="0" applyFont="1" applyBorder="1" applyAlignment="1">
      <alignment horizontal="center" vertical="center" wrapText="1"/>
    </xf>
    <xf numFmtId="0" fontId="70" fillId="0" borderId="0" xfId="0" applyFont="1" applyAlignment="1">
      <alignment horizontal="center" vertical="center" wrapText="1"/>
    </xf>
    <xf numFmtId="0" fontId="70" fillId="0" borderId="6" xfId="0" applyFont="1" applyBorder="1" applyAlignment="1">
      <alignment horizontal="center" vertical="center" wrapText="1"/>
    </xf>
    <xf numFmtId="0" fontId="70" fillId="0" borderId="18" xfId="0" applyFont="1" applyBorder="1" applyAlignment="1">
      <alignment horizontal="center" vertical="center" wrapText="1"/>
    </xf>
    <xf numFmtId="0" fontId="7" fillId="0" borderId="0" xfId="130" applyAlignment="1">
      <alignment horizontal="left"/>
    </xf>
    <xf numFmtId="0" fontId="7" fillId="0" borderId="0" xfId="130"/>
    <xf numFmtId="0" fontId="7" fillId="5" borderId="0" xfId="130" applyFill="1"/>
    <xf numFmtId="43" fontId="7" fillId="0" borderId="0" xfId="132" applyFont="1"/>
    <xf numFmtId="0" fontId="7" fillId="40" borderId="0" xfId="130" applyFill="1"/>
    <xf numFmtId="165" fontId="42" fillId="4" borderId="0" xfId="0" applyNumberFormat="1" applyFont="1" applyFill="1"/>
    <xf numFmtId="37" fontId="22" fillId="7" borderId="12" xfId="2" applyNumberFormat="1" applyFill="1" applyBorder="1"/>
    <xf numFmtId="166" fontId="22" fillId="4" borderId="12" xfId="7" applyNumberFormat="1" applyFont="1" applyFill="1" applyBorder="1" applyProtection="1"/>
    <xf numFmtId="49" fontId="22" fillId="7" borderId="1" xfId="12" applyNumberFormat="1" applyFill="1" applyBorder="1" applyAlignment="1">
      <alignment horizontal="center"/>
    </xf>
    <xf numFmtId="37" fontId="22" fillId="7" borderId="1" xfId="12" applyFill="1" applyBorder="1" applyAlignment="1">
      <alignment horizontal="left"/>
    </xf>
    <xf numFmtId="39" fontId="27" fillId="7" borderId="0" xfId="2" applyNumberFormat="1" applyFont="1" applyFill="1"/>
    <xf numFmtId="37" fontId="22" fillId="7" borderId="10" xfId="2" applyNumberFormat="1" applyFill="1" applyBorder="1"/>
    <xf numFmtId="166" fontId="22" fillId="4" borderId="10" xfId="11" applyNumberFormat="1" applyFont="1" applyFill="1" applyBorder="1" applyProtection="1"/>
    <xf numFmtId="37" fontId="22" fillId="7" borderId="9" xfId="2" applyNumberFormat="1" applyFill="1" applyBorder="1"/>
    <xf numFmtId="166" fontId="22" fillId="4" borderId="9" xfId="11" applyNumberFormat="1" applyFont="1" applyFill="1" applyBorder="1" applyProtection="1"/>
    <xf numFmtId="166" fontId="22" fillId="4" borderId="29" xfId="11" applyNumberFormat="1" applyFont="1" applyFill="1" applyBorder="1" applyProtection="1"/>
    <xf numFmtId="0" fontId="6" fillId="0" borderId="0" xfId="130" applyFont="1" applyAlignment="1">
      <alignment horizontal="left"/>
    </xf>
    <xf numFmtId="43" fontId="6" fillId="0" borderId="0" xfId="132" applyFont="1"/>
    <xf numFmtId="0" fontId="0" fillId="40" borderId="0" xfId="0" applyFill="1"/>
    <xf numFmtId="0" fontId="6" fillId="0" borderId="0" xfId="130" applyFont="1"/>
    <xf numFmtId="0" fontId="0" fillId="0" borderId="0" xfId="130" applyFont="1" applyAlignment="1">
      <alignment horizontal="left"/>
    </xf>
    <xf numFmtId="0" fontId="0" fillId="0" borderId="0" xfId="130" applyFont="1"/>
    <xf numFmtId="43" fontId="6" fillId="0" borderId="0" xfId="132" applyFont="1" applyFill="1"/>
    <xf numFmtId="0" fontId="0" fillId="0" borderId="0" xfId="0" applyAlignment="1">
      <alignment vertical="center" wrapText="1"/>
    </xf>
    <xf numFmtId="0" fontId="0" fillId="0" borderId="0" xfId="0" applyAlignment="1">
      <alignment horizontal="left" vertical="center" wrapText="1"/>
    </xf>
    <xf numFmtId="44" fontId="0" fillId="0" borderId="0" xfId="133" applyFont="1" applyFill="1" applyBorder="1" applyAlignment="1" applyProtection="1">
      <alignment vertical="center"/>
    </xf>
    <xf numFmtId="43" fontId="6" fillId="0" borderId="0" xfId="132" applyFont="1" applyBorder="1"/>
    <xf numFmtId="44" fontId="0" fillId="0" borderId="0" xfId="0" applyNumberFormat="1" applyAlignment="1">
      <alignment vertical="center"/>
    </xf>
    <xf numFmtId="0" fontId="5" fillId="0" borderId="0" xfId="134"/>
    <xf numFmtId="0" fontId="5" fillId="0" borderId="0" xfId="134" applyAlignment="1">
      <alignment vertical="top"/>
    </xf>
    <xf numFmtId="0" fontId="25" fillId="0" borderId="0" xfId="2" applyFont="1" applyAlignment="1">
      <alignment horizontal="left"/>
    </xf>
    <xf numFmtId="0" fontId="75" fillId="0" borderId="0" xfId="0" applyFont="1" applyAlignment="1">
      <alignment horizontal="left" vertical="top" wrapText="1" indent="5"/>
    </xf>
    <xf numFmtId="0" fontId="79" fillId="0" borderId="71" xfId="2" quotePrefix="1" applyFont="1" applyBorder="1" applyAlignment="1">
      <alignment horizontal="left" vertical="top" wrapText="1"/>
    </xf>
    <xf numFmtId="0" fontId="80" fillId="0" borderId="20" xfId="2" applyFont="1" applyBorder="1" applyAlignment="1">
      <alignment horizontal="center" vertical="center" wrapText="1"/>
    </xf>
    <xf numFmtId="0" fontId="79" fillId="0" borderId="52" xfId="2" applyFont="1" applyBorder="1" applyAlignment="1">
      <alignment vertical="top" wrapText="1"/>
    </xf>
    <xf numFmtId="0" fontId="87" fillId="0" borderId="1" xfId="0" applyFont="1" applyBorder="1" applyAlignment="1">
      <alignment wrapText="1"/>
    </xf>
    <xf numFmtId="0" fontId="79" fillId="0" borderId="1" xfId="2" quotePrefix="1" applyFont="1" applyBorder="1" applyAlignment="1">
      <alignment vertical="top" wrapText="1"/>
    </xf>
    <xf numFmtId="0" fontId="69" fillId="41" borderId="68" xfId="0" applyFont="1" applyFill="1" applyBorder="1" applyAlignment="1">
      <alignment horizontal="center" vertical="center"/>
    </xf>
    <xf numFmtId="0" fontId="69" fillId="43" borderId="3" xfId="0" applyFont="1" applyFill="1" applyBorder="1" applyAlignment="1">
      <alignment horizontal="center" vertical="center" wrapText="1"/>
    </xf>
    <xf numFmtId="0" fontId="69" fillId="46" borderId="3" xfId="0" applyFont="1" applyFill="1" applyBorder="1" applyAlignment="1">
      <alignment horizontal="center" vertical="center" wrapText="1"/>
    </xf>
    <xf numFmtId="0" fontId="70" fillId="0" borderId="64" xfId="0" applyFont="1" applyBorder="1" applyAlignment="1">
      <alignment vertical="center" wrapText="1"/>
    </xf>
    <xf numFmtId="0" fontId="70" fillId="0" borderId="0" xfId="0" applyFont="1" applyAlignment="1">
      <alignment vertical="center" wrapText="1"/>
    </xf>
    <xf numFmtId="0" fontId="87" fillId="0" borderId="0" xfId="0" applyFont="1" applyAlignment="1">
      <alignment vertical="center" wrapText="1"/>
    </xf>
    <xf numFmtId="0" fontId="89" fillId="0" borderId="0" xfId="0" applyFont="1" applyAlignment="1">
      <alignment vertical="center" wrapText="1"/>
    </xf>
    <xf numFmtId="0" fontId="87" fillId="0" borderId="64" xfId="0" applyFont="1" applyBorder="1" applyAlignment="1">
      <alignment horizontal="center" vertical="center"/>
    </xf>
    <xf numFmtId="0" fontId="82" fillId="0" borderId="0" xfId="0" applyFont="1" applyAlignment="1">
      <alignment horizontal="left" vertical="center" wrapText="1" indent="10"/>
    </xf>
    <xf numFmtId="0" fontId="80" fillId="0" borderId="17" xfId="2" applyFont="1" applyBorder="1" applyAlignment="1">
      <alignment horizontal="center" vertical="center" wrapText="1"/>
    </xf>
    <xf numFmtId="0" fontId="80" fillId="0" borderId="70" xfId="2" applyFont="1" applyBorder="1" applyAlignment="1">
      <alignment horizontal="left" vertical="top" wrapText="1"/>
    </xf>
    <xf numFmtId="0" fontId="19" fillId="0" borderId="1" xfId="134" applyFont="1" applyBorder="1" applyAlignment="1">
      <alignment horizontal="left" vertical="top" wrapText="1"/>
    </xf>
    <xf numFmtId="0" fontId="79" fillId="0" borderId="71" xfId="2" applyFont="1" applyBorder="1" applyAlignment="1">
      <alignment horizontal="left" vertical="top" wrapText="1"/>
    </xf>
    <xf numFmtId="0" fontId="80" fillId="0" borderId="71" xfId="2" applyFont="1" applyBorder="1" applyAlignment="1">
      <alignment horizontal="left" vertical="top" wrapText="1"/>
    </xf>
    <xf numFmtId="0" fontId="79" fillId="0" borderId="49" xfId="2" quotePrefix="1" applyFont="1" applyBorder="1" applyAlignment="1">
      <alignment horizontal="left" vertical="top" wrapText="1"/>
    </xf>
    <xf numFmtId="0" fontId="25" fillId="0" borderId="0" xfId="2" applyFont="1" applyAlignment="1">
      <alignment horizontal="left" indent="1"/>
    </xf>
    <xf numFmtId="0" fontId="25" fillId="0" borderId="0" xfId="2" applyFont="1"/>
    <xf numFmtId="0" fontId="90" fillId="0" borderId="0" xfId="0" applyFont="1"/>
    <xf numFmtId="0" fontId="91" fillId="0" borderId="0" xfId="0" applyFont="1"/>
    <xf numFmtId="0" fontId="92" fillId="48" borderId="0" xfId="0" applyFont="1" applyFill="1" applyAlignment="1">
      <alignment horizontal="left"/>
    </xf>
    <xf numFmtId="49" fontId="93" fillId="48" borderId="0" xfId="0" applyNumberFormat="1" applyFont="1" applyFill="1" applyAlignment="1">
      <alignment horizontal="left"/>
    </xf>
    <xf numFmtId="49" fontId="95" fillId="49" borderId="73" xfId="0" applyNumberFormat="1" applyFont="1" applyFill="1" applyBorder="1" applyAlignment="1">
      <alignment horizontal="left" wrapText="1"/>
    </xf>
    <xf numFmtId="0" fontId="95" fillId="49" borderId="73" xfId="0" applyFont="1" applyFill="1" applyBorder="1" applyAlignment="1">
      <alignment horizontal="center" wrapText="1"/>
    </xf>
    <xf numFmtId="49" fontId="92" fillId="48" borderId="0" xfId="0" applyNumberFormat="1" applyFont="1" applyFill="1" applyAlignment="1">
      <alignment horizontal="left"/>
    </xf>
    <xf numFmtId="171" fontId="92" fillId="48" borderId="0" xfId="0" applyNumberFormat="1" applyFont="1" applyFill="1" applyAlignment="1">
      <alignment horizontal="right"/>
    </xf>
    <xf numFmtId="49" fontId="96" fillId="49" borderId="74" xfId="0" applyNumberFormat="1" applyFont="1" applyFill="1" applyBorder="1" applyAlignment="1">
      <alignment horizontal="left"/>
    </xf>
    <xf numFmtId="171" fontId="96" fillId="49" borderId="74" xfId="0" applyNumberFormat="1" applyFont="1" applyFill="1" applyBorder="1" applyAlignment="1">
      <alignment horizontal="right"/>
    </xf>
    <xf numFmtId="49" fontId="94" fillId="48" borderId="72" xfId="0" applyNumberFormat="1" applyFont="1" applyFill="1" applyBorder="1" applyAlignment="1">
      <alignment horizontal="center" wrapText="1"/>
    </xf>
    <xf numFmtId="172" fontId="92" fillId="48" borderId="0" xfId="0" applyNumberFormat="1" applyFont="1" applyFill="1" applyAlignment="1">
      <alignment horizontal="right"/>
    </xf>
    <xf numFmtId="0" fontId="96" fillId="49" borderId="74" xfId="0" applyFont="1" applyFill="1" applyBorder="1" applyAlignment="1">
      <alignment horizontal="right"/>
    </xf>
    <xf numFmtId="172" fontId="96" fillId="49" borderId="74" xfId="0" applyNumberFormat="1" applyFont="1" applyFill="1" applyBorder="1" applyAlignment="1">
      <alignment horizontal="right"/>
    </xf>
    <xf numFmtId="0" fontId="96" fillId="48" borderId="75" xfId="220" applyFont="1" applyFill="1" applyBorder="1" applyAlignment="1">
      <alignment horizontal="left"/>
    </xf>
    <xf numFmtId="49" fontId="96" fillId="48" borderId="75" xfId="220" applyNumberFormat="1" applyFont="1" applyFill="1" applyBorder="1" applyAlignment="1">
      <alignment horizontal="left"/>
    </xf>
    <xf numFmtId="173" fontId="96" fillId="48" borderId="75" xfId="220" applyNumberFormat="1" applyFont="1" applyFill="1" applyBorder="1" applyAlignment="1">
      <alignment horizontal="right"/>
    </xf>
    <xf numFmtId="173" fontId="97" fillId="48" borderId="75" xfId="220" applyNumberFormat="1" applyFont="1" applyFill="1" applyBorder="1" applyAlignment="1">
      <alignment horizontal="right"/>
    </xf>
    <xf numFmtId="164" fontId="17" fillId="0" borderId="1" xfId="0" applyNumberFormat="1" applyFont="1" applyBorder="1" applyAlignment="1">
      <alignment horizontal="left" vertical="top" wrapText="1"/>
    </xf>
    <xf numFmtId="0" fontId="99" fillId="0" borderId="0" xfId="0" applyFont="1"/>
    <xf numFmtId="0" fontId="99" fillId="0" borderId="5" xfId="0" applyFont="1" applyBorder="1"/>
    <xf numFmtId="0" fontId="100" fillId="0" borderId="4" xfId="0" applyFont="1" applyBorder="1" applyAlignment="1">
      <alignment horizontal="right"/>
    </xf>
    <xf numFmtId="43" fontId="100" fillId="8" borderId="4" xfId="1" applyFont="1" applyFill="1" applyBorder="1"/>
    <xf numFmtId="0" fontId="99" fillId="0" borderId="4" xfId="0" applyFont="1" applyBorder="1"/>
    <xf numFmtId="43" fontId="100" fillId="8" borderId="3" xfId="1" applyFont="1" applyFill="1" applyBorder="1"/>
    <xf numFmtId="0" fontId="100" fillId="0" borderId="19" xfId="0" applyFont="1" applyBorder="1" applyAlignment="1">
      <alignment horizontal="left" vertical="top"/>
    </xf>
    <xf numFmtId="0" fontId="99" fillId="0" borderId="8" xfId="0" applyFont="1" applyBorder="1"/>
    <xf numFmtId="0" fontId="101" fillId="0" borderId="52" xfId="0" applyFont="1" applyBorder="1" applyAlignment="1">
      <alignment horizontal="center"/>
    </xf>
    <xf numFmtId="0" fontId="101" fillId="0" borderId="53" xfId="0" applyFont="1" applyBorder="1" applyAlignment="1">
      <alignment horizontal="center"/>
    </xf>
    <xf numFmtId="0" fontId="100" fillId="0" borderId="49" xfId="0" applyFont="1" applyBorder="1" applyAlignment="1">
      <alignment horizontal="left" vertical="top" wrapText="1"/>
    </xf>
    <xf numFmtId="0" fontId="100" fillId="0" borderId="50" xfId="0" applyFont="1" applyBorder="1" applyAlignment="1">
      <alignment horizontal="left" vertical="top" wrapText="1"/>
    </xf>
    <xf numFmtId="0" fontId="100" fillId="8" borderId="50" xfId="0" applyFont="1" applyFill="1" applyBorder="1" applyAlignment="1">
      <alignment horizontal="left" vertical="top" wrapText="1"/>
    </xf>
    <xf numFmtId="0" fontId="100" fillId="7" borderId="51" xfId="0" applyFont="1" applyFill="1" applyBorder="1" applyAlignment="1">
      <alignment horizontal="left" vertical="top" wrapText="1"/>
    </xf>
    <xf numFmtId="49" fontId="102" fillId="48" borderId="0" xfId="220" applyNumberFormat="1" applyFont="1" applyFill="1" applyAlignment="1">
      <alignment horizontal="left"/>
    </xf>
    <xf numFmtId="0" fontId="102" fillId="48" borderId="0" xfId="220" applyFont="1" applyFill="1" applyAlignment="1">
      <alignment horizontal="left"/>
    </xf>
    <xf numFmtId="173" fontId="102" fillId="48" borderId="0" xfId="220" applyNumberFormat="1" applyFont="1" applyFill="1" applyAlignment="1">
      <alignment horizontal="right"/>
    </xf>
    <xf numFmtId="173" fontId="103" fillId="48" borderId="0" xfId="220" applyNumberFormat="1" applyFont="1" applyFill="1" applyAlignment="1">
      <alignment horizontal="right"/>
    </xf>
    <xf numFmtId="164" fontId="99" fillId="0" borderId="9" xfId="0" applyNumberFormat="1" applyFont="1" applyBorder="1" applyAlignment="1">
      <alignment horizontal="right" vertical="top" wrapText="1"/>
    </xf>
    <xf numFmtId="164" fontId="99" fillId="0" borderId="1" xfId="0" applyNumberFormat="1" applyFont="1" applyBorder="1" applyAlignment="1">
      <alignment horizontal="right" vertical="top" wrapText="1"/>
    </xf>
    <xf numFmtId="164" fontId="99" fillId="0" borderId="1" xfId="0" applyNumberFormat="1" applyFont="1" applyBorder="1" applyAlignment="1">
      <alignment horizontal="left" vertical="top" wrapText="1"/>
    </xf>
    <xf numFmtId="0" fontId="104" fillId="48" borderId="75" xfId="220" applyFont="1" applyFill="1" applyBorder="1" applyAlignment="1">
      <alignment horizontal="left"/>
    </xf>
    <xf numFmtId="49" fontId="104" fillId="48" borderId="75" xfId="220" applyNumberFormat="1" applyFont="1" applyFill="1" applyBorder="1" applyAlignment="1">
      <alignment horizontal="left"/>
    </xf>
    <xf numFmtId="173" fontId="104" fillId="48" borderId="75" xfId="220" applyNumberFormat="1" applyFont="1" applyFill="1" applyBorder="1" applyAlignment="1">
      <alignment horizontal="right"/>
    </xf>
    <xf numFmtId="173" fontId="101" fillId="48" borderId="75" xfId="220" applyNumberFormat="1" applyFont="1" applyFill="1" applyBorder="1" applyAlignment="1">
      <alignment horizontal="right"/>
    </xf>
    <xf numFmtId="49" fontId="102" fillId="48" borderId="0" xfId="220" applyNumberFormat="1" applyFont="1" applyFill="1" applyAlignment="1">
      <alignment horizontal="left" vertical="top"/>
    </xf>
    <xf numFmtId="0" fontId="102" fillId="48" borderId="0" xfId="220" applyFont="1" applyFill="1" applyAlignment="1">
      <alignment horizontal="left" vertical="top"/>
    </xf>
    <xf numFmtId="173" fontId="102" fillId="48" borderId="0" xfId="220" applyNumberFormat="1" applyFont="1" applyFill="1" applyAlignment="1">
      <alignment horizontal="right" vertical="top"/>
    </xf>
    <xf numFmtId="0" fontId="0" fillId="0" borderId="0" xfId="0" applyAlignment="1">
      <alignment vertical="top"/>
    </xf>
    <xf numFmtId="173" fontId="103" fillId="48" borderId="0" xfId="220" applyNumberFormat="1" applyFont="1" applyFill="1" applyAlignment="1">
      <alignment horizontal="right" vertical="top"/>
    </xf>
    <xf numFmtId="49" fontId="105" fillId="50" borderId="76" xfId="0" applyNumberFormat="1" applyFont="1" applyFill="1" applyBorder="1" applyAlignment="1">
      <alignment horizontal="center" wrapText="1"/>
    </xf>
    <xf numFmtId="0" fontId="105" fillId="50" borderId="76" xfId="0" applyFont="1" applyFill="1" applyBorder="1" applyAlignment="1">
      <alignment horizontal="center" wrapText="1"/>
    </xf>
    <xf numFmtId="0" fontId="105" fillId="50" borderId="76" xfId="0" applyFont="1" applyFill="1" applyBorder="1" applyAlignment="1">
      <alignment horizontal="right" wrapText="1"/>
    </xf>
    <xf numFmtId="0" fontId="108" fillId="50" borderId="77" xfId="0" applyFont="1" applyFill="1" applyBorder="1" applyAlignment="1">
      <alignment vertical="center"/>
    </xf>
    <xf numFmtId="174" fontId="108" fillId="50" borderId="77" xfId="0" applyNumberFormat="1" applyFont="1" applyFill="1" applyBorder="1" applyAlignment="1">
      <alignment horizontal="right"/>
    </xf>
    <xf numFmtId="173" fontId="108" fillId="50" borderId="77" xfId="0" applyNumberFormat="1" applyFont="1" applyFill="1" applyBorder="1" applyAlignment="1">
      <alignment horizontal="right"/>
    </xf>
    <xf numFmtId="49" fontId="105" fillId="50" borderId="76" xfId="0" applyNumberFormat="1" applyFont="1" applyFill="1" applyBorder="1" applyAlignment="1">
      <alignment horizontal="left" wrapText="1"/>
    </xf>
    <xf numFmtId="49" fontId="106" fillId="50" borderId="0" xfId="0" applyNumberFormat="1" applyFont="1" applyFill="1" applyAlignment="1">
      <alignment horizontal="left" vertical="top"/>
    </xf>
    <xf numFmtId="174" fontId="106" fillId="50" borderId="0" xfId="0" applyNumberFormat="1" applyFont="1" applyFill="1" applyAlignment="1">
      <alignment horizontal="right" vertical="top"/>
    </xf>
    <xf numFmtId="173" fontId="106" fillId="50" borderId="0" xfId="0" applyNumberFormat="1" applyFont="1" applyFill="1" applyAlignment="1">
      <alignment horizontal="right" vertical="top"/>
    </xf>
    <xf numFmtId="174" fontId="107" fillId="50" borderId="0" xfId="0" applyNumberFormat="1" applyFont="1" applyFill="1" applyAlignment="1">
      <alignment horizontal="right" vertical="top"/>
    </xf>
    <xf numFmtId="173" fontId="107" fillId="50" borderId="0" xfId="0" applyNumberFormat="1" applyFont="1" applyFill="1" applyAlignment="1">
      <alignment horizontal="right" vertical="top"/>
    </xf>
    <xf numFmtId="0" fontId="24" fillId="3" borderId="19" xfId="2" applyFont="1" applyFill="1" applyBorder="1" applyAlignment="1">
      <alignment horizontal="center" vertical="center" wrapText="1"/>
    </xf>
    <xf numFmtId="0" fontId="24" fillId="3" borderId="8" xfId="2" applyFont="1" applyFill="1" applyBorder="1" applyAlignment="1">
      <alignment horizontal="center" vertical="center" wrapText="1"/>
    </xf>
    <xf numFmtId="0" fontId="80" fillId="4" borderId="5" xfId="2" applyFont="1" applyFill="1" applyBorder="1" applyAlignment="1">
      <alignment horizontal="center" vertical="center" wrapText="1"/>
    </xf>
    <xf numFmtId="0" fontId="80" fillId="4" borderId="4" xfId="2" applyFont="1" applyFill="1" applyBorder="1" applyAlignment="1">
      <alignment horizontal="center" vertical="center" wrapText="1"/>
    </xf>
    <xf numFmtId="0" fontId="24" fillId="3" borderId="5" xfId="2" applyFont="1" applyFill="1" applyBorder="1" applyAlignment="1">
      <alignment horizontal="center" wrapText="1"/>
    </xf>
    <xf numFmtId="0" fontId="24" fillId="3" borderId="4" xfId="2" applyFont="1" applyFill="1" applyBorder="1" applyAlignment="1">
      <alignment horizontal="center" wrapText="1"/>
    </xf>
    <xf numFmtId="0" fontId="24" fillId="3" borderId="3" xfId="2" applyFont="1" applyFill="1" applyBorder="1" applyAlignment="1">
      <alignment horizontal="center" wrapText="1"/>
    </xf>
    <xf numFmtId="0" fontId="94" fillId="48" borderId="72" xfId="0" applyFont="1" applyFill="1" applyBorder="1" applyAlignment="1">
      <alignment horizontal="left" vertical="center"/>
    </xf>
    <xf numFmtId="49" fontId="93" fillId="48" borderId="72" xfId="0" applyNumberFormat="1" applyFont="1" applyFill="1" applyBorder="1" applyAlignment="1">
      <alignment horizontal="left" wrapText="1"/>
    </xf>
    <xf numFmtId="0" fontId="21" fillId="0" borderId="5" xfId="0" applyFont="1" applyBorder="1" applyAlignment="1">
      <alignment horizontal="center"/>
    </xf>
    <xf numFmtId="0" fontId="21" fillId="0" borderId="4" xfId="0" applyFont="1" applyBorder="1" applyAlignment="1">
      <alignment horizontal="center"/>
    </xf>
    <xf numFmtId="0" fontId="21" fillId="0" borderId="3" xfId="0" applyFont="1" applyBorder="1" applyAlignment="1">
      <alignment horizontal="center"/>
    </xf>
    <xf numFmtId="0" fontId="100" fillId="0" borderId="5" xfId="0" applyFont="1" applyBorder="1" applyAlignment="1">
      <alignment horizontal="center"/>
    </xf>
    <xf numFmtId="0" fontId="100" fillId="0" borderId="4" xfId="0" applyFont="1" applyBorder="1" applyAlignment="1">
      <alignment horizontal="center"/>
    </xf>
    <xf numFmtId="0" fontId="100" fillId="0" borderId="3" xfId="0" applyFont="1" applyBorder="1" applyAlignment="1">
      <alignment horizontal="center"/>
    </xf>
    <xf numFmtId="0" fontId="39" fillId="0" borderId="46" xfId="0" applyFont="1" applyBorder="1" applyAlignment="1">
      <alignment horizontal="center"/>
    </xf>
    <xf numFmtId="0" fontId="39" fillId="0" borderId="22" xfId="0" applyFont="1" applyBorder="1" applyAlignment="1">
      <alignment horizontal="center"/>
    </xf>
    <xf numFmtId="0" fontId="24" fillId="3" borderId="6" xfId="2" applyFont="1" applyFill="1" applyBorder="1" applyAlignment="1">
      <alignment horizontal="center" vertical="center" wrapText="1"/>
    </xf>
    <xf numFmtId="0" fontId="24" fillId="3" borderId="0" xfId="2" applyFont="1" applyFill="1" applyBorder="1" applyAlignment="1">
      <alignment horizontal="center" vertical="center" wrapText="1"/>
    </xf>
    <xf numFmtId="37" fontId="22" fillId="0" borderId="0" xfId="12" quotePrefix="1" applyAlignment="1">
      <alignment horizontal="left" wrapText="1"/>
    </xf>
    <xf numFmtId="37" fontId="26" fillId="4" borderId="0" xfId="2" applyNumberFormat="1" applyFont="1" applyFill="1" applyAlignment="1">
      <alignment horizontal="center"/>
    </xf>
    <xf numFmtId="37" fontId="22" fillId="4" borderId="0" xfId="12" applyFill="1" applyAlignment="1">
      <alignment horizontal="left" wrapText="1"/>
    </xf>
    <xf numFmtId="37" fontId="27" fillId="5" borderId="19" xfId="2" applyNumberFormat="1" applyFont="1" applyFill="1" applyBorder="1" applyAlignment="1">
      <alignment horizontal="left"/>
    </xf>
    <xf numFmtId="37" fontId="27" fillId="5" borderId="24" xfId="2" applyNumberFormat="1" applyFont="1" applyFill="1" applyBorder="1" applyAlignment="1">
      <alignment horizontal="left"/>
    </xf>
    <xf numFmtId="37" fontId="27" fillId="5" borderId="8" xfId="2" applyNumberFormat="1" applyFont="1" applyFill="1" applyBorder="1" applyAlignment="1">
      <alignment horizontal="center"/>
    </xf>
    <xf numFmtId="37" fontId="27" fillId="5" borderId="2" xfId="2" applyNumberFormat="1" applyFont="1" applyFill="1" applyBorder="1" applyAlignment="1">
      <alignment horizontal="center"/>
    </xf>
    <xf numFmtId="2" fontId="27" fillId="5" borderId="8" xfId="2" applyNumberFormat="1" applyFont="1" applyFill="1" applyBorder="1" applyAlignment="1">
      <alignment horizontal="center" wrapText="1"/>
    </xf>
    <xf numFmtId="2" fontId="27" fillId="5" borderId="2" xfId="2" applyNumberFormat="1" applyFont="1" applyFill="1" applyBorder="1" applyAlignment="1">
      <alignment horizontal="center" wrapText="1"/>
    </xf>
    <xf numFmtId="37" fontId="22" fillId="5" borderId="21" xfId="12" applyFill="1" applyBorder="1" applyAlignment="1">
      <alignment horizontal="center"/>
    </xf>
    <xf numFmtId="37" fontId="22" fillId="5" borderId="22" xfId="12" applyFill="1" applyBorder="1" applyAlignment="1">
      <alignment horizontal="center"/>
    </xf>
    <xf numFmtId="37" fontId="22" fillId="5" borderId="23" xfId="12" applyFill="1" applyBorder="1" applyAlignment="1">
      <alignment horizontal="center"/>
    </xf>
    <xf numFmtId="37" fontId="28" fillId="4" borderId="0" xfId="2" applyNumberFormat="1" applyFont="1" applyFill="1" applyAlignment="1">
      <alignment horizontal="center"/>
    </xf>
    <xf numFmtId="37" fontId="22" fillId="7" borderId="0" xfId="12" applyFill="1" applyAlignment="1">
      <alignment horizontal="left" wrapText="1"/>
    </xf>
    <xf numFmtId="2" fontId="0" fillId="7" borderId="0" xfId="10" applyNumberFormat="1" applyFont="1" applyFill="1" applyAlignment="1">
      <alignment horizontal="left" wrapText="1"/>
    </xf>
    <xf numFmtId="169" fontId="22" fillId="7" borderId="0" xfId="10" applyNumberFormat="1" applyFont="1" applyFill="1" applyAlignment="1">
      <alignment horizontal="left" wrapText="1"/>
    </xf>
    <xf numFmtId="37" fontId="22" fillId="4" borderId="38" xfId="2" applyNumberFormat="1" applyFill="1" applyBorder="1" applyAlignment="1">
      <alignment horizontal="right"/>
    </xf>
    <xf numFmtId="37" fontId="22" fillId="4" borderId="14" xfId="2" applyNumberFormat="1" applyFill="1" applyBorder="1" applyAlignment="1">
      <alignment horizontal="right"/>
    </xf>
    <xf numFmtId="37" fontId="22" fillId="4" borderId="41" xfId="2" applyNumberFormat="1" applyFill="1" applyBorder="1" applyAlignment="1">
      <alignment horizontal="right" indent="2"/>
    </xf>
    <xf numFmtId="37" fontId="22" fillId="4" borderId="42" xfId="2" applyNumberFormat="1" applyFill="1" applyBorder="1" applyAlignment="1">
      <alignment horizontal="right" indent="2"/>
    </xf>
    <xf numFmtId="37" fontId="26" fillId="7" borderId="0" xfId="2" applyNumberFormat="1" applyFont="1" applyFill="1" applyAlignment="1">
      <alignment horizontal="center"/>
    </xf>
    <xf numFmtId="37" fontId="22" fillId="7" borderId="19" xfId="2" applyNumberFormat="1" applyFill="1" applyBorder="1" applyAlignment="1">
      <alignment horizontal="left" wrapText="1"/>
    </xf>
    <xf numFmtId="37" fontId="22" fillId="7" borderId="8" xfId="2" applyNumberFormat="1" applyFill="1" applyBorder="1" applyAlignment="1">
      <alignment horizontal="left" wrapText="1"/>
    </xf>
    <xf numFmtId="37" fontId="22" fillId="7" borderId="6" xfId="2" applyNumberFormat="1" applyFill="1" applyBorder="1" applyAlignment="1">
      <alignment horizontal="left" wrapText="1"/>
    </xf>
    <xf numFmtId="37" fontId="22" fillId="7" borderId="0" xfId="2" applyNumberFormat="1" applyFill="1" applyAlignment="1">
      <alignment horizontal="left" wrapText="1"/>
    </xf>
    <xf numFmtId="37" fontId="22" fillId="7" borderId="30" xfId="2" applyNumberFormat="1" applyFill="1" applyBorder="1" applyAlignment="1">
      <alignment horizontal="left" wrapText="1"/>
    </xf>
    <xf numFmtId="37" fontId="22" fillId="7" borderId="31" xfId="2" applyNumberFormat="1" applyFill="1" applyBorder="1" applyAlignment="1">
      <alignment horizontal="left" wrapText="1"/>
    </xf>
    <xf numFmtId="0" fontId="69" fillId="47" borderId="5" xfId="0" applyFont="1" applyFill="1" applyBorder="1" applyAlignment="1">
      <alignment horizontal="center" vertical="center" wrapText="1"/>
    </xf>
    <xf numFmtId="0" fontId="69" fillId="47" borderId="3" xfId="0" applyFont="1" applyFill="1" applyBorder="1" applyAlignment="1">
      <alignment horizontal="center" vertical="center" wrapText="1"/>
    </xf>
    <xf numFmtId="0" fontId="69" fillId="45" borderId="5" xfId="0" applyFont="1" applyFill="1" applyBorder="1" applyAlignment="1">
      <alignment horizontal="center" vertical="center" wrapText="1"/>
    </xf>
    <xf numFmtId="0" fontId="69" fillId="45" borderId="3" xfId="0" applyFont="1" applyFill="1" applyBorder="1" applyAlignment="1">
      <alignment horizontal="center" vertical="center" wrapText="1"/>
    </xf>
    <xf numFmtId="0" fontId="81" fillId="5" borderId="5" xfId="2" applyFont="1" applyFill="1" applyBorder="1" applyAlignment="1">
      <alignment horizontal="center"/>
    </xf>
    <xf numFmtId="0" fontId="81" fillId="5" borderId="4" xfId="2" applyFont="1" applyFill="1" applyBorder="1" applyAlignment="1">
      <alignment horizontal="center"/>
    </xf>
    <xf numFmtId="0" fontId="81" fillId="5" borderId="3" xfId="2" applyFont="1" applyFill="1" applyBorder="1" applyAlignment="1">
      <alignment horizontal="center"/>
    </xf>
    <xf numFmtId="0" fontId="69" fillId="42" borderId="5" xfId="0" applyFont="1" applyFill="1" applyBorder="1" applyAlignment="1">
      <alignment horizontal="center" vertical="center" wrapText="1"/>
    </xf>
    <xf numFmtId="0" fontId="69" fillId="42" borderId="3" xfId="0" applyFont="1" applyFill="1" applyBorder="1" applyAlignment="1">
      <alignment horizontal="center" vertical="center" wrapText="1"/>
    </xf>
    <xf numFmtId="0" fontId="89" fillId="0" borderId="0" xfId="0" applyFont="1" applyAlignment="1">
      <alignment vertical="center" wrapText="1"/>
    </xf>
  </cellXfs>
  <cellStyles count="221">
    <cellStyle name="20% - Accent1" xfId="33" builtinId="30" customBuiltin="1"/>
    <cellStyle name="20% - Accent1 2" xfId="84"/>
    <cellStyle name="20% - Accent1 2 2" xfId="171"/>
    <cellStyle name="20% - Accent1 3" xfId="139"/>
    <cellStyle name="20% - Accent2" xfId="37" builtinId="34" customBuiltin="1"/>
    <cellStyle name="20% - Accent2 2" xfId="87"/>
    <cellStyle name="20% - Accent2 2 2" xfId="174"/>
    <cellStyle name="20% - Accent2 3" xfId="142"/>
    <cellStyle name="20% - Accent3" xfId="41" builtinId="38" customBuiltin="1"/>
    <cellStyle name="20% - Accent3 2" xfId="90"/>
    <cellStyle name="20% - Accent3 2 2" xfId="177"/>
    <cellStyle name="20% - Accent3 3" xfId="145"/>
    <cellStyle name="20% - Accent4" xfId="45" builtinId="42" customBuiltin="1"/>
    <cellStyle name="20% - Accent4 2" xfId="93"/>
    <cellStyle name="20% - Accent4 2 2" xfId="180"/>
    <cellStyle name="20% - Accent4 3" xfId="148"/>
    <cellStyle name="20% - Accent5" xfId="49" builtinId="46" customBuiltin="1"/>
    <cellStyle name="20% - Accent5 2" xfId="96"/>
    <cellStyle name="20% - Accent5 2 2" xfId="183"/>
    <cellStyle name="20% - Accent5 3" xfId="151"/>
    <cellStyle name="20% - Accent6" xfId="53" builtinId="50" customBuiltin="1"/>
    <cellStyle name="20% - Accent6 2" xfId="99"/>
    <cellStyle name="20% - Accent6 2 2" xfId="186"/>
    <cellStyle name="20% - Accent6 3" xfId="154"/>
    <cellStyle name="40% - Accent1" xfId="34" builtinId="31" customBuiltin="1"/>
    <cellStyle name="40% - Accent1 2" xfId="85"/>
    <cellStyle name="40% - Accent1 2 2" xfId="172"/>
    <cellStyle name="40% - Accent1 3" xfId="140"/>
    <cellStyle name="40% - Accent2" xfId="38" builtinId="35" customBuiltin="1"/>
    <cellStyle name="40% - Accent2 2" xfId="88"/>
    <cellStyle name="40% - Accent2 2 2" xfId="175"/>
    <cellStyle name="40% - Accent2 3" xfId="143"/>
    <cellStyle name="40% - Accent3" xfId="42" builtinId="39" customBuiltin="1"/>
    <cellStyle name="40% - Accent3 2" xfId="91"/>
    <cellStyle name="40% - Accent3 2 2" xfId="178"/>
    <cellStyle name="40% - Accent3 3" xfId="146"/>
    <cellStyle name="40% - Accent4" xfId="46" builtinId="43" customBuiltin="1"/>
    <cellStyle name="40% - Accent4 2" xfId="94"/>
    <cellStyle name="40% - Accent4 2 2" xfId="181"/>
    <cellStyle name="40% - Accent4 3" xfId="149"/>
    <cellStyle name="40% - Accent5" xfId="50" builtinId="47" customBuiltin="1"/>
    <cellStyle name="40% - Accent5 2" xfId="97"/>
    <cellStyle name="40% - Accent5 2 2" xfId="184"/>
    <cellStyle name="40% - Accent5 3" xfId="152"/>
    <cellStyle name="40% - Accent6" xfId="54" builtinId="51" customBuiltin="1"/>
    <cellStyle name="40% - Accent6 2" xfId="100"/>
    <cellStyle name="40% - Accent6 2 2" xfId="187"/>
    <cellStyle name="40% - Accent6 3" xfId="155"/>
    <cellStyle name="60% - Accent1" xfId="35" builtinId="32" customBuiltin="1"/>
    <cellStyle name="60% - Accent1 2" xfId="69"/>
    <cellStyle name="60% - Accent1 2 2" xfId="107"/>
    <cellStyle name="60% - Accent1 2 2 2" xfId="194"/>
    <cellStyle name="60% - Accent1 2 3" xfId="162"/>
    <cellStyle name="60% - Accent1 3" xfId="86"/>
    <cellStyle name="60% - Accent1 3 2" xfId="173"/>
    <cellStyle name="60% - Accent1 4" xfId="141"/>
    <cellStyle name="60% - Accent2" xfId="39" builtinId="36" customBuiltin="1"/>
    <cellStyle name="60% - Accent2 2" xfId="70"/>
    <cellStyle name="60% - Accent2 2 2" xfId="108"/>
    <cellStyle name="60% - Accent2 2 2 2" xfId="195"/>
    <cellStyle name="60% - Accent2 2 3" xfId="163"/>
    <cellStyle name="60% - Accent2 3" xfId="89"/>
    <cellStyle name="60% - Accent2 3 2" xfId="176"/>
    <cellStyle name="60% - Accent2 4" xfId="144"/>
    <cellStyle name="60% - Accent3" xfId="43" builtinId="40" customBuiltin="1"/>
    <cellStyle name="60% - Accent3 2" xfId="71"/>
    <cellStyle name="60% - Accent3 2 2" xfId="109"/>
    <cellStyle name="60% - Accent3 2 2 2" xfId="196"/>
    <cellStyle name="60% - Accent3 2 3" xfId="164"/>
    <cellStyle name="60% - Accent3 3" xfId="92"/>
    <cellStyle name="60% - Accent3 3 2" xfId="179"/>
    <cellStyle name="60% - Accent3 4" xfId="147"/>
    <cellStyle name="60% - Accent4" xfId="47" builtinId="44" customBuiltin="1"/>
    <cellStyle name="60% - Accent4 2" xfId="72"/>
    <cellStyle name="60% - Accent4 2 2" xfId="110"/>
    <cellStyle name="60% - Accent4 2 2 2" xfId="197"/>
    <cellStyle name="60% - Accent4 2 3" xfId="165"/>
    <cellStyle name="60% - Accent4 3" xfId="95"/>
    <cellStyle name="60% - Accent4 3 2" xfId="182"/>
    <cellStyle name="60% - Accent4 4" xfId="150"/>
    <cellStyle name="60% - Accent5" xfId="51" builtinId="48" customBuiltin="1"/>
    <cellStyle name="60% - Accent5 2" xfId="73"/>
    <cellStyle name="60% - Accent5 2 2" xfId="111"/>
    <cellStyle name="60% - Accent5 2 2 2" xfId="198"/>
    <cellStyle name="60% - Accent5 2 3" xfId="166"/>
    <cellStyle name="60% - Accent5 3" xfId="98"/>
    <cellStyle name="60% - Accent5 3 2" xfId="185"/>
    <cellStyle name="60% - Accent5 4" xfId="153"/>
    <cellStyle name="60% - Accent6" xfId="55" builtinId="52" customBuiltin="1"/>
    <cellStyle name="60% - Accent6 2" xfId="74"/>
    <cellStyle name="60% - Accent6 2 2" xfId="112"/>
    <cellStyle name="60% - Accent6 2 2 2" xfId="199"/>
    <cellStyle name="60% - Accent6 2 3" xfId="167"/>
    <cellStyle name="60% - Accent6 3" xfId="101"/>
    <cellStyle name="60% - Accent6 3 2" xfId="188"/>
    <cellStyle name="60% - Accent6 4" xfId="156"/>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64"/>
    <cellStyle name="Comma 3" xfId="5"/>
    <cellStyle name="Comma 4" xfId="120"/>
    <cellStyle name="Comma 4 2" xfId="132"/>
    <cellStyle name="Comma 4 2 2" xfId="14"/>
    <cellStyle name="Comma 4 2 3" xfId="216"/>
    <cellStyle name="Comma 4 3" xfId="206"/>
    <cellStyle name="Comma 5" xfId="122"/>
    <cellStyle name="Comma 5 2" xfId="208"/>
    <cellStyle name="Currency" xfId="133" builtinId="4"/>
    <cellStyle name="Currency 2" xfId="7"/>
    <cellStyle name="Currency 2 2" xfId="127"/>
    <cellStyle name="Currency 3" xfId="11"/>
    <cellStyle name="Currency 3 2" xfId="80"/>
    <cellStyle name="Currency 3 2 2" xfId="170"/>
    <cellStyle name="Currency 3 3" xfId="138"/>
    <cellStyle name="Currency 4" xfId="6"/>
    <cellStyle name="Currency 5" xfId="82"/>
    <cellStyle name="Currency 6" xfId="119"/>
    <cellStyle name="Currency 6 2" xfId="124"/>
    <cellStyle name="Currency 6 2 2" xfId="210"/>
    <cellStyle name="Currency 6 3" xfId="131"/>
    <cellStyle name="Currency 6 3 2" xfId="215"/>
    <cellStyle name="Currency 6 4" xfId="205"/>
    <cellStyle name="Currency 7" xfId="129"/>
    <cellStyle name="Currency 7 2" xfId="213"/>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77" builtinId="8"/>
    <cellStyle name="Input" xfId="24" builtinId="20" customBuiltin="1"/>
    <cellStyle name="Linked Cell" xfId="27" builtinId="24" customBuiltin="1"/>
    <cellStyle name="Neutral" xfId="23" builtinId="28" customBuiltin="1"/>
    <cellStyle name="Neutral 2" xfId="75"/>
    <cellStyle name="Normal" xfId="0" builtinId="0"/>
    <cellStyle name="Normal 10" xfId="114"/>
    <cellStyle name="Normal 10 2" xfId="201"/>
    <cellStyle name="Normal 10 4" xfId="59"/>
    <cellStyle name="Normal 11" xfId="118"/>
    <cellStyle name="Normal 11 2" xfId="123"/>
    <cellStyle name="Normal 11 2 2" xfId="136"/>
    <cellStyle name="Normal 11 2 2 2" xfId="219"/>
    <cellStyle name="Normal 11 2 3" xfId="209"/>
    <cellStyle name="Normal 11 3" xfId="130"/>
    <cellStyle name="Normal 11 3 2" xfId="214"/>
    <cellStyle name="Normal 11 4" xfId="204"/>
    <cellStyle name="Normal 12" xfId="121"/>
    <cellStyle name="Normal 12 2" xfId="125"/>
    <cellStyle name="Normal 12 2 2" xfId="211"/>
    <cellStyle name="Normal 12 3" xfId="134"/>
    <cellStyle name="Normal 12 3 2" xfId="217"/>
    <cellStyle name="Normal 12 4" xfId="207"/>
    <cellStyle name="Normal 13" xfId="126"/>
    <cellStyle name="Normal 13 2" xfId="212"/>
    <cellStyle name="Normal 14" xfId="135"/>
    <cellStyle name="Normal 14 2" xfId="218"/>
    <cellStyle name="Normal 15" xfId="220"/>
    <cellStyle name="Normal 182 10" xfId="65"/>
    <cellStyle name="Normal 2" xfId="15"/>
    <cellStyle name="Normal 2 2" xfId="2"/>
    <cellStyle name="Normal 2 2 2" xfId="63"/>
    <cellStyle name="Normal 2 3" xfId="58"/>
    <cellStyle name="Normal 2 3 2" xfId="103"/>
    <cellStyle name="Normal 2 3 2 2" xfId="190"/>
    <cellStyle name="Normal 2 3 3" xfId="115"/>
    <cellStyle name="Normal 2 3 3 2" xfId="202"/>
    <cellStyle name="Normal 2 3 4" xfId="158"/>
    <cellStyle name="Normal 2 4" xfId="67"/>
    <cellStyle name="Normal 2 5" xfId="81"/>
    <cellStyle name="Normal 3" xfId="13"/>
    <cellStyle name="Normal 3 2" xfId="10"/>
    <cellStyle name="Normal 3 3" xfId="60"/>
    <cellStyle name="Normal 3 4" xfId="68"/>
    <cellStyle name="Normal 4" xfId="57"/>
    <cellStyle name="Normal 4 2" xfId="116"/>
    <cellStyle name="Normal 5" xfId="3"/>
    <cellStyle name="Normal 5 2" xfId="56"/>
    <cellStyle name="Normal 5 2 2" xfId="102"/>
    <cellStyle name="Normal 5 2 2 2" xfId="189"/>
    <cellStyle name="Normal 5 2 3" xfId="157"/>
    <cellStyle name="Normal 6" xfId="4"/>
    <cellStyle name="Normal 6 2" xfId="61"/>
    <cellStyle name="Normal 6 2 2" xfId="104"/>
    <cellStyle name="Normal 6 2 2 2" xfId="191"/>
    <cellStyle name="Normal 6 2 3" xfId="117"/>
    <cellStyle name="Normal 6 2 3 2" xfId="203"/>
    <cellStyle name="Normal 6 2 4" xfId="159"/>
    <cellStyle name="Normal 6 3" xfId="79"/>
    <cellStyle name="Normal 6 3 2" xfId="169"/>
    <cellStyle name="Normal 6 4" xfId="137"/>
    <cellStyle name="Normal 7" xfId="62"/>
    <cellStyle name="Normal 7 2" xfId="105"/>
    <cellStyle name="Normal 7 2 2" xfId="192"/>
    <cellStyle name="Normal 7 3" xfId="160"/>
    <cellStyle name="Normal 8" xfId="76"/>
    <cellStyle name="Normal 8 2" xfId="113"/>
    <cellStyle name="Normal 8 2 2" xfId="200"/>
    <cellStyle name="Normal 8 3" xfId="168"/>
    <cellStyle name="Normal 9" xfId="78"/>
    <cellStyle name="Normal_25 Van Ness Secuity" xfId="9"/>
    <cellStyle name="Normal_25 Van Ness Secuity 2" xfId="12"/>
    <cellStyle name="Note 2" xfId="66"/>
    <cellStyle name="Note 2 2" xfId="106"/>
    <cellStyle name="Note 2 2 2" xfId="193"/>
    <cellStyle name="Note 2 3" xfId="161"/>
    <cellStyle name="Output" xfId="25" builtinId="21" customBuiltin="1"/>
    <cellStyle name="Percent 2" xfId="8"/>
    <cellStyle name="Percent 2 2" xfId="128"/>
    <cellStyle name="Percent 3" xfId="83"/>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21</xdr:col>
      <xdr:colOff>600074</xdr:colOff>
      <xdr:row>48</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13401674" cy="902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ning%20and%20Budget/Budget/FY%2008-09/Simclaim%2008-09/SimClaim08-09-acti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inance\Budget%20and%20Planning\Budget\Budget_monitoring\6-month_9-month_reports\FY19-20\9%20Month%20ADM_Active%20Requisitions_04.1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11/Two%20year%20budget/Two-Year%20Budget%20Forms-ACTIV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CCZERW~1.CON/LOCALS~1/Temp/notes9B2956/Form%2010%20-%20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imClaim01-02-April_30_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BBLEBEACH\Public\Planning%20and%20Budget\Budget\FY%2001-02%20Budget\SimClaim\The%20SimClaim%202001-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O DO"/>
      <sheetName val="Bottom_Line"/>
      <sheetName val="Comment Log"/>
      <sheetName val="Bgt_Subtotals"/>
      <sheetName val="Bgt"/>
      <sheetName val="Pivot tables"/>
      <sheetName val="Staff Data Entry"/>
      <sheetName val="Staff Detail"/>
      <sheetName val="Staff Summ"/>
      <sheetName val="Cost_Summ"/>
      <sheetName val="Rev_Summ"/>
      <sheetName val="Rev_Subob"/>
      <sheetName val="Summary Rpt"/>
      <sheetName val="Notes"/>
      <sheetName val="Time_Study_Info"/>
      <sheetName val="Aid"/>
      <sheetName val="Claim_Notes"/>
      <sheetName val="Reserves"/>
      <sheetName val="Index-Subob"/>
      <sheetName val="Charts"/>
      <sheetName val="Salaries"/>
      <sheetName val="FM13-14Rev_Accrual_Summ"/>
      <sheetName val="BUDGET SUBMISSION CHECKLIST"/>
      <sheetName val="Table of Contents"/>
      <sheetName val="1A Summary of Major Changes"/>
      <sheetName val="15.40.001 GFS Target"/>
      <sheetName val="15.40.002 GFS Target "/>
      <sheetName val="1C Department Budget Summary"/>
      <sheetName val="15.50.012 Dept Total Budget His"/>
      <sheetName val="2A Revenue Report"/>
      <sheetName val="2B Fees &amp; Fines"/>
      <sheetName val="2C Cost Recovery"/>
      <sheetName val="3A Expenditure Changes"/>
      <sheetName val="3B Position Changes"/>
      <sheetName val="4A 4B Equipment Req"/>
      <sheetName val="4C Fleet Req"/>
      <sheetName val="Fleet TCs"/>
      <sheetName val="Fleet Lists"/>
      <sheetName val="COIT, Capital"/>
      <sheetName val="Prop J Description"/>
      <sheetName val="Prop J Summary"/>
      <sheetName val="Prop J CITY est Cost Template"/>
      <sheetName val="Prop J CONTRACT Cost Detail"/>
      <sheetName val="Prop J Cover Page Sample"/>
      <sheetName val="Chrtfield Chng Request-summary"/>
      <sheetName val="Chartfield Request Forms"/>
      <sheetName val="Subsetting Request Forms -&gt;"/>
      <sheetName val="Fund ID"/>
      <sheetName val="Dept ID"/>
      <sheetName val="Project-Activity"/>
      <sheetName val="Authority ID"/>
      <sheetName val="Account ID"/>
      <sheetName val="RevTrf"/>
      <sheetName val="Job Class"/>
      <sheetName val="New User BPMS Access Request"/>
      <sheetName val="Contact Sheet"/>
      <sheetName val="Dropdown"/>
    </sheetNames>
    <sheetDataSet>
      <sheetData sheetId="0"/>
      <sheetData sheetId="1"/>
      <sheetData sheetId="2"/>
      <sheetData sheetId="3"/>
      <sheetData sheetId="4"/>
      <sheetData sheetId="5">
        <row r="8">
          <cell r="K8" t="str">
            <v>Budget Item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 Review Template"/>
      <sheetName val="PIVOT"/>
      <sheetName val="ACTIVE POSITIONS"/>
      <sheetName val="CCSF_HR0209_ACTPOS_20200413_105"/>
      <sheetName val="DO NOT USE"/>
      <sheetName val="Deleted Fileds - Do Not Use"/>
      <sheetName val="HOLD POSITIONS"/>
      <sheetName val="List of fields"/>
    </sheetNames>
    <sheetDataSet>
      <sheetData sheetId="0"/>
      <sheetData sheetId="1"/>
      <sheetData sheetId="2"/>
      <sheetData sheetId="3"/>
      <sheetData sheetId="4">
        <row r="1">
          <cell r="A1" t="str">
            <v>Kingsley</v>
          </cell>
          <cell r="G1" t="str">
            <v>Approved</v>
          </cell>
          <cell r="S1" t="str">
            <v>Scheduled</v>
          </cell>
          <cell r="V1" t="str">
            <v>Scheduled</v>
          </cell>
          <cell r="Y1" t="str">
            <v>In-Progress</v>
          </cell>
          <cell r="AB1" t="str">
            <v>Sent</v>
          </cell>
          <cell r="AE1" t="str">
            <v>RTF</v>
          </cell>
          <cell r="AH1" t="str">
            <v>FT</v>
          </cell>
          <cell r="AK1" t="str">
            <v>PCS</v>
          </cell>
          <cell r="AN1" t="str">
            <v>ADM</v>
          </cell>
          <cell r="AQ1">
            <v>311</v>
          </cell>
        </row>
        <row r="2">
          <cell r="A2" t="str">
            <v>Maggie</v>
          </cell>
          <cell r="G2" t="str">
            <v>Pending DHR-CS</v>
          </cell>
          <cell r="S2" t="str">
            <v>In-Progress</v>
          </cell>
          <cell r="V2" t="str">
            <v>In-Progress</v>
          </cell>
          <cell r="Y2" t="str">
            <v>Completed</v>
          </cell>
          <cell r="AB2" t="str">
            <v>Accepted</v>
          </cell>
          <cell r="AE2" t="str">
            <v>Announcement</v>
          </cell>
          <cell r="AH2" t="str">
            <v>PT</v>
          </cell>
          <cell r="AK2" t="str">
            <v>PEX</v>
          </cell>
          <cell r="AN2"/>
          <cell r="AQ2" t="str">
            <v>ACC</v>
          </cell>
        </row>
        <row r="3">
          <cell r="A3" t="str">
            <v>Mona</v>
          </cell>
          <cell r="G3" t="str">
            <v>Pending DHR-RAS</v>
          </cell>
          <cell r="S3" t="str">
            <v>Completed</v>
          </cell>
          <cell r="V3" t="str">
            <v>Cleared</v>
          </cell>
          <cell r="AB3" t="str">
            <v>Declined</v>
          </cell>
          <cell r="AE3" t="str">
            <v>Exam</v>
          </cell>
          <cell r="AH3" t="str">
            <v>AN</v>
          </cell>
          <cell r="AK3" t="str">
            <v>TEX</v>
          </cell>
          <cell r="AN3"/>
          <cell r="AQ3" t="str">
            <v>CANN</v>
          </cell>
        </row>
        <row r="4">
          <cell r="A4" t="str">
            <v>Angie</v>
          </cell>
          <cell r="G4" t="str">
            <v>Pending DHR-EEO</v>
          </cell>
          <cell r="AE4" t="str">
            <v>Selection</v>
          </cell>
          <cell r="AK4" t="str">
            <v>TPV</v>
          </cell>
          <cell r="AQ4" t="str">
            <v>CAO</v>
          </cell>
        </row>
        <row r="5">
          <cell r="A5" t="str">
            <v>Sean</v>
          </cell>
          <cell r="G5" t="str">
            <v>Pending MBO</v>
          </cell>
          <cell r="AE5" t="str">
            <v>Filled</v>
          </cell>
          <cell r="AK5" t="str">
            <v>FLX</v>
          </cell>
          <cell r="AQ5" t="str">
            <v>CC</v>
          </cell>
        </row>
        <row r="6">
          <cell r="A6"/>
          <cell r="G6" t="str">
            <v>Proposed</v>
          </cell>
          <cell r="AE6" t="str">
            <v>Cancelled</v>
          </cell>
          <cell r="AQ6" t="str">
            <v>CMD</v>
          </cell>
        </row>
        <row r="7">
          <cell r="A7"/>
          <cell r="G7" t="str">
            <v>Denied</v>
          </cell>
          <cell r="AE7" t="str">
            <v>Hold</v>
          </cell>
          <cell r="AQ7" t="str">
            <v>COIT</v>
          </cell>
        </row>
        <row r="8">
          <cell r="A8"/>
          <cell r="G8" t="str">
            <v>No RTF</v>
          </cell>
          <cell r="AE8" t="str">
            <v>Proposed</v>
          </cell>
          <cell r="AQ8" t="str">
            <v>CONV</v>
          </cell>
        </row>
        <row r="9">
          <cell r="AE9" t="str">
            <v>Declined</v>
          </cell>
          <cell r="AQ9" t="str">
            <v>DATA</v>
          </cell>
        </row>
        <row r="10">
          <cell r="AQ10" t="str">
            <v>DIGITAL</v>
          </cell>
        </row>
        <row r="11">
          <cell r="AQ11" t="str">
            <v>ENT</v>
          </cell>
        </row>
        <row r="12">
          <cell r="AQ12" t="str">
            <v>EVENTS</v>
          </cell>
        </row>
        <row r="13">
          <cell r="AQ13" t="str">
            <v>FLEET</v>
          </cell>
        </row>
        <row r="14">
          <cell r="AQ14" t="str">
            <v>GFTA</v>
          </cell>
        </row>
        <row r="15">
          <cell r="AQ15" t="str">
            <v>HR</v>
          </cell>
        </row>
        <row r="16">
          <cell r="AQ16" t="str">
            <v>JUSTIS</v>
          </cell>
        </row>
        <row r="17">
          <cell r="AQ17" t="str">
            <v>MOD</v>
          </cell>
        </row>
        <row r="18">
          <cell r="AQ18" t="str">
            <v>OCA</v>
          </cell>
        </row>
        <row r="19">
          <cell r="AQ19" t="str">
            <v>OCEIA</v>
          </cell>
        </row>
        <row r="20">
          <cell r="AQ20" t="str">
            <v>OCME</v>
          </cell>
        </row>
        <row r="21">
          <cell r="AQ21" t="str">
            <v>OLSE</v>
          </cell>
        </row>
        <row r="22">
          <cell r="AQ22" t="str">
            <v>ORCP</v>
          </cell>
        </row>
        <row r="23">
          <cell r="AQ23" t="str">
            <v>PERMIT</v>
          </cell>
        </row>
        <row r="24">
          <cell r="AQ24" t="str">
            <v>RED</v>
          </cell>
        </row>
        <row r="25">
          <cell r="AQ25" t="str">
            <v>REPRO</v>
          </cell>
        </row>
        <row r="26">
          <cell r="AQ26" t="str">
            <v>RISK</v>
          </cell>
        </row>
        <row r="27">
          <cell r="AQ27" t="str">
            <v>TIDA</v>
          </cell>
        </row>
        <row r="28">
          <cell r="AQ28" t="str">
            <v>TRANS</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 val="Capital_Budget_Request_Form"/>
      <sheetName val="Drop-Down_Menu_Lists"/>
      <sheetName val="BUDGET SUBMISSION CHECKLIST"/>
      <sheetName val="Table of Contents"/>
      <sheetName val="1A Summary of Major Changes"/>
      <sheetName val="1B Efficiency-Reduction Target"/>
      <sheetName val="1C Department Budget Summary"/>
      <sheetName val="2A Revenue Report"/>
      <sheetName val="2B Fees &amp; Fines"/>
      <sheetName val="2C Cost Recovery"/>
      <sheetName val="(SFERS) 3A Expenditure Chgs"/>
      <sheetName val="(RHCTF)3A Expenditure Chgs"/>
      <sheetName val="(DCP)3A Expenditure Changes"/>
      <sheetName val="(SFERS)3B Position Changes"/>
      <sheetName val="(DCP)3B Position Changes"/>
      <sheetName val="4A 4B Equipment Req"/>
      <sheetName val="4C Fleet Req"/>
      <sheetName val="Fleet TCs"/>
      <sheetName val="Fleet Lists"/>
      <sheetName val="COIT, Capital"/>
      <sheetName val="Prop J Description"/>
      <sheetName val="Prop J Summary"/>
      <sheetName val="Prop J CITY est Cost Template"/>
      <sheetName val="Prop J CONTRACT Cost Detail"/>
      <sheetName val="Prop J Cover Page Sample"/>
      <sheetName val="Chrtfield Chng Request-summary"/>
      <sheetName val="Chartfield Request Forms"/>
      <sheetName val="Subsetting Request Forms -&gt;"/>
      <sheetName val="Fund ID"/>
      <sheetName val="Dept ID"/>
      <sheetName val="Project-Activity"/>
      <sheetName val="Authority ID"/>
      <sheetName val="Account ID"/>
      <sheetName val="RevTrf"/>
      <sheetName val="Job Class"/>
      <sheetName val="New User BPMS Access Request"/>
      <sheetName val="Contact Sheet"/>
      <sheetName val="Dropdown"/>
      <sheetName val="Sheet1"/>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Actual Amounts are from the PoepleSoft GL Module. Click on amounts to drill to transaction details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 log"/>
      <sheetName val="Bottom_Line"/>
      <sheetName val="Budget"/>
      <sheetName val="Carryfwds"/>
      <sheetName val="Staffing"/>
      <sheetName val="Salary Ord"/>
      <sheetName val="Staffing Summaries"/>
      <sheetName val="Admin_Cost_Summary"/>
      <sheetName val="Rev_Summary"/>
      <sheetName val="Rev_Notes"/>
      <sheetName val="Combined_Summary"/>
      <sheetName val="Rev Subob"/>
      <sheetName val="Working changes"/>
      <sheetName val="Status-Detail"/>
      <sheetName val="FY02 Summary Rpt"/>
      <sheetName val="Comparison to 3-25-02"/>
      <sheetName val="Update_Instructions"/>
      <sheetName val="Cover"/>
      <sheetName val="1A Summary of Major Changes"/>
      <sheetName val="1B Efficiency-Reduction Target"/>
      <sheetName val="1C Dept Budget Summary"/>
      <sheetName val="2A Revenue Report"/>
      <sheetName val="2B Fees &amp; Fines"/>
      <sheetName val="3A Expenditure Changes"/>
      <sheetName val="3B Position Changes"/>
      <sheetName val="4A 4B Equipment Req "/>
      <sheetName val="4C Fleet Req"/>
      <sheetName val="Prop J Food Service"/>
      <sheetName val="Prop J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_Log"/>
      <sheetName val="Bottom_Line"/>
      <sheetName val="Budget"/>
      <sheetName val="Carryfwds"/>
      <sheetName val="Grants &amp; gifts"/>
      <sheetName val="Staffing"/>
      <sheetName val="Salary Ord"/>
      <sheetName val="Staffing Summaries"/>
      <sheetName val="Admin_Cost_Summary"/>
      <sheetName val="Rev_Summary"/>
      <sheetName val="Rev_Notes"/>
      <sheetName val="Combined_Summary"/>
      <sheetName val="Rev Subob"/>
      <sheetName val="Claim Notes"/>
      <sheetName val="Status-Detail"/>
      <sheetName val="FY02 Summary Rpt"/>
      <sheetName val="Comparison to 3-25-02"/>
      <sheetName val="YE-Close-Projection"/>
      <sheetName val="Key"/>
      <sheetName val="Comment log"/>
      <sheetName val="Working changes"/>
      <sheetName val="FY 01-02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33"/>
  <sheetViews>
    <sheetView showGridLines="0" topLeftCell="A16" zoomScale="130" zoomScaleNormal="130" zoomScaleSheetLayoutView="100" workbookViewId="0">
      <selection activeCell="B36" sqref="B36"/>
    </sheetView>
  </sheetViews>
  <sheetFormatPr defaultRowHeight="15"/>
  <cols>
    <col min="2" max="2" width="125.5703125" customWidth="1"/>
    <col min="3" max="3" width="13.42578125" customWidth="1"/>
  </cols>
  <sheetData>
    <row r="1" spans="2:2" ht="36">
      <c r="B1" s="87" t="s">
        <v>0</v>
      </c>
    </row>
    <row r="2" spans="2:2">
      <c r="B2" s="88" t="s">
        <v>1</v>
      </c>
    </row>
    <row r="3" spans="2:2">
      <c r="B3" s="89"/>
    </row>
    <row r="4" spans="2:2" ht="30">
      <c r="B4" s="94" t="s">
        <v>2</v>
      </c>
    </row>
    <row r="5" spans="2:2">
      <c r="B5" s="90"/>
    </row>
    <row r="6" spans="2:2">
      <c r="B6" s="91" t="s">
        <v>655</v>
      </c>
    </row>
    <row r="7" spans="2:2" ht="30">
      <c r="B7" s="95" t="s">
        <v>656</v>
      </c>
    </row>
    <row r="8" spans="2:2">
      <c r="B8" s="96" t="s">
        <v>618</v>
      </c>
    </row>
    <row r="9" spans="2:2" ht="30">
      <c r="B9" s="96" t="s">
        <v>619</v>
      </c>
    </row>
    <row r="10" spans="2:2">
      <c r="B10" s="92" t="s">
        <v>657</v>
      </c>
    </row>
    <row r="11" spans="2:2">
      <c r="B11" s="92" t="s">
        <v>3</v>
      </c>
    </row>
    <row r="12" spans="2:2">
      <c r="B12" s="92" t="s">
        <v>4</v>
      </c>
    </row>
    <row r="13" spans="2:2">
      <c r="B13" s="92" t="s">
        <v>658</v>
      </c>
    </row>
    <row r="14" spans="2:2" ht="30">
      <c r="B14" s="95" t="s">
        <v>612</v>
      </c>
    </row>
    <row r="15" spans="2:2">
      <c r="B15" s="92" t="s">
        <v>659</v>
      </c>
    </row>
    <row r="16" spans="2:2" ht="30">
      <c r="B16" s="95" t="s">
        <v>611</v>
      </c>
    </row>
    <row r="17" spans="2:2" ht="30" customHeight="1">
      <c r="B17" s="221" t="s">
        <v>626</v>
      </c>
    </row>
    <row r="18" spans="2:2">
      <c r="B18" s="92" t="s">
        <v>649</v>
      </c>
    </row>
    <row r="19" spans="2:2">
      <c r="B19" s="92" t="s">
        <v>660</v>
      </c>
    </row>
    <row r="20" spans="2:2" ht="30">
      <c r="B20" s="95" t="s">
        <v>661</v>
      </c>
    </row>
    <row r="21" spans="2:2">
      <c r="B21" s="92" t="s">
        <v>5</v>
      </c>
    </row>
    <row r="22" spans="2:2">
      <c r="B22" s="93" t="s">
        <v>6</v>
      </c>
    </row>
    <row r="23" spans="2:2" ht="30">
      <c r="B23" s="235" t="s">
        <v>627</v>
      </c>
    </row>
    <row r="24" spans="2:2">
      <c r="B24" s="92" t="s">
        <v>628</v>
      </c>
    </row>
    <row r="25" spans="2:2">
      <c r="B25" s="93" t="s">
        <v>650</v>
      </c>
    </row>
    <row r="26" spans="2:2">
      <c r="B26" s="93" t="s">
        <v>629</v>
      </c>
    </row>
    <row r="27" spans="2:2" ht="15.75" thickBot="1"/>
    <row r="28" spans="2:2">
      <c r="B28" s="97" t="s">
        <v>7</v>
      </c>
    </row>
    <row r="29" spans="2:2" ht="30">
      <c r="B29" s="98" t="s">
        <v>8</v>
      </c>
    </row>
    <row r="30" spans="2:2">
      <c r="B30" s="99"/>
    </row>
    <row r="31" spans="2:2">
      <c r="B31" s="99" t="s">
        <v>790</v>
      </c>
    </row>
    <row r="32" spans="2:2">
      <c r="B32" s="100"/>
    </row>
    <row r="33" spans="2:2" ht="15.75" thickBot="1">
      <c r="B33" s="101" t="s">
        <v>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74"/>
  <sheetViews>
    <sheetView zoomScale="60" zoomScaleNormal="60" zoomScaleSheetLayoutView="70" workbookViewId="0">
      <selection activeCell="E7" sqref="E7"/>
    </sheetView>
  </sheetViews>
  <sheetFormatPr defaultColWidth="7.42578125" defaultRowHeight="12.75"/>
  <cols>
    <col min="1" max="1" width="34.85546875" style="1" customWidth="1"/>
    <col min="2" max="7" width="15.85546875" style="1" customWidth="1"/>
    <col min="8" max="8" width="7.42578125" style="1"/>
    <col min="9" max="9" width="22.85546875" style="1" customWidth="1"/>
    <col min="10" max="10" width="7.42578125" style="1"/>
    <col min="11" max="11" width="29.85546875" style="1" bestFit="1" customWidth="1"/>
    <col min="12" max="12" width="6.85546875" style="1" bestFit="1" customWidth="1"/>
    <col min="13" max="15" width="12.42578125" style="1" customWidth="1"/>
    <col min="16" max="16384" width="7.42578125" style="1"/>
  </cols>
  <sheetData>
    <row r="1" spans="1:15" ht="18">
      <c r="A1" s="105" t="s">
        <v>138</v>
      </c>
    </row>
    <row r="2" spans="1:15" ht="18">
      <c r="A2" s="7" t="s">
        <v>99</v>
      </c>
      <c r="B2" s="8"/>
      <c r="C2" s="9"/>
      <c r="D2" s="115"/>
      <c r="E2" s="115"/>
      <c r="F2" s="115"/>
      <c r="G2" s="115"/>
      <c r="H2" s="115"/>
      <c r="I2" s="115"/>
      <c r="J2" s="115"/>
      <c r="K2" s="115"/>
      <c r="L2" s="115"/>
      <c r="M2" s="115"/>
      <c r="N2" s="115"/>
      <c r="O2" s="115"/>
    </row>
    <row r="3" spans="1:15" ht="18">
      <c r="A3" s="116"/>
      <c r="B3" s="2"/>
      <c r="C3" s="117"/>
      <c r="D3" s="116"/>
      <c r="E3" s="116"/>
      <c r="F3" s="116"/>
      <c r="G3" s="116"/>
      <c r="H3" s="116"/>
      <c r="I3" s="115"/>
      <c r="J3" s="115"/>
      <c r="K3" s="115"/>
      <c r="L3" s="115"/>
      <c r="M3" s="115"/>
      <c r="N3" s="116"/>
      <c r="O3" s="116"/>
    </row>
    <row r="4" spans="1:15">
      <c r="A4" s="10" t="s">
        <v>139</v>
      </c>
      <c r="B4" s="2"/>
      <c r="C4" s="117"/>
      <c r="D4" s="116"/>
      <c r="E4" s="116"/>
      <c r="F4" s="116"/>
      <c r="G4" s="116"/>
      <c r="H4" s="116"/>
      <c r="I4" s="324"/>
      <c r="J4" s="324"/>
      <c r="K4" s="324"/>
      <c r="L4" s="324"/>
      <c r="M4" s="324"/>
      <c r="N4" s="324"/>
      <c r="O4" s="116"/>
    </row>
    <row r="5" spans="1:15">
      <c r="A5" s="10" t="s">
        <v>140</v>
      </c>
      <c r="B5" s="2"/>
      <c r="C5" s="117"/>
      <c r="D5" s="116"/>
      <c r="E5" s="116"/>
      <c r="F5" s="123" t="s">
        <v>600</v>
      </c>
      <c r="G5" s="195">
        <f>(NETWORKDAYS("7/1/2021","6/30/22"))/10</f>
        <v>26.1</v>
      </c>
      <c r="H5" s="116"/>
      <c r="I5" s="324"/>
      <c r="J5" s="324"/>
      <c r="K5" s="324"/>
      <c r="L5" s="324"/>
      <c r="M5" s="324"/>
      <c r="N5" s="324"/>
      <c r="O5" s="116"/>
    </row>
    <row r="6" spans="1:15">
      <c r="A6" s="119" t="s">
        <v>141</v>
      </c>
      <c r="B6" s="2"/>
      <c r="C6" s="117"/>
      <c r="D6" s="116"/>
      <c r="E6" s="116"/>
      <c r="F6" s="116"/>
      <c r="G6" s="118"/>
      <c r="H6" s="116"/>
      <c r="I6" s="324"/>
      <c r="J6" s="324"/>
      <c r="K6" s="324"/>
      <c r="L6" s="324"/>
      <c r="M6" s="324"/>
      <c r="N6" s="324"/>
      <c r="O6" s="116"/>
    </row>
    <row r="7" spans="1:15">
      <c r="A7" s="2" t="s">
        <v>100</v>
      </c>
      <c r="B7" s="2"/>
      <c r="C7" s="117"/>
      <c r="D7" s="116"/>
      <c r="E7" s="116"/>
      <c r="F7" s="116"/>
      <c r="G7" s="116"/>
      <c r="H7" s="116"/>
      <c r="I7" s="324"/>
      <c r="J7" s="324"/>
      <c r="K7" s="324"/>
      <c r="L7" s="324"/>
      <c r="M7" s="324"/>
      <c r="N7" s="324"/>
      <c r="O7" s="116"/>
    </row>
    <row r="8" spans="1:15" ht="15">
      <c r="A8" s="120" t="s">
        <v>599</v>
      </c>
      <c r="B8" s="2"/>
      <c r="C8" s="117"/>
      <c r="D8" s="116"/>
      <c r="E8" s="116"/>
      <c r="F8" s="116"/>
      <c r="G8" s="116"/>
      <c r="H8" s="116"/>
      <c r="I8" s="116"/>
      <c r="J8" s="116"/>
      <c r="K8" s="116"/>
      <c r="L8" s="116"/>
      <c r="M8" s="116"/>
      <c r="N8" s="116"/>
      <c r="O8" s="116"/>
    </row>
    <row r="9" spans="1:15" ht="15.75">
      <c r="A9" s="121"/>
      <c r="B9" s="2"/>
      <c r="C9" s="117"/>
      <c r="D9" s="116"/>
      <c r="E9" s="116"/>
      <c r="F9" s="116"/>
      <c r="G9" s="116"/>
      <c r="H9" s="116"/>
      <c r="I9" s="122"/>
      <c r="J9" s="116"/>
      <c r="K9" s="116"/>
      <c r="L9" s="116"/>
      <c r="M9" s="116"/>
      <c r="N9" s="116"/>
      <c r="O9" s="116"/>
    </row>
    <row r="10" spans="1:15">
      <c r="A10" s="123" t="s">
        <v>101</v>
      </c>
      <c r="B10" s="2"/>
      <c r="C10" s="117"/>
      <c r="D10" s="116"/>
      <c r="E10" s="116"/>
      <c r="F10" s="116"/>
      <c r="G10" s="116"/>
      <c r="H10" s="123"/>
      <c r="I10" s="116"/>
      <c r="J10" s="116"/>
      <c r="K10" s="116"/>
      <c r="L10" s="116"/>
      <c r="M10" s="116"/>
      <c r="N10" s="116"/>
      <c r="O10" s="116"/>
    </row>
    <row r="11" spans="1:15">
      <c r="A11" s="123"/>
      <c r="B11" s="2"/>
      <c r="C11" s="117"/>
      <c r="D11" s="116"/>
      <c r="E11" s="116"/>
      <c r="F11" s="116"/>
      <c r="G11" s="116"/>
      <c r="H11" s="116"/>
      <c r="I11" s="124" t="s">
        <v>609</v>
      </c>
      <c r="J11" s="125"/>
      <c r="K11" s="125"/>
      <c r="L11" s="11"/>
      <c r="M11" s="125"/>
      <c r="N11" s="125"/>
      <c r="O11" s="125"/>
    </row>
    <row r="12" spans="1:15" ht="13.5" thickBot="1">
      <c r="A12" s="325" t="s">
        <v>102</v>
      </c>
      <c r="B12" s="325"/>
      <c r="C12" s="325"/>
      <c r="D12" s="325"/>
      <c r="E12" s="325"/>
      <c r="F12" s="325"/>
      <c r="G12" s="325"/>
      <c r="H12" s="116"/>
      <c r="I12" s="326" t="s">
        <v>103</v>
      </c>
      <c r="J12" s="326"/>
      <c r="K12" s="326"/>
      <c r="L12" s="326"/>
      <c r="M12" s="326"/>
      <c r="N12" s="326"/>
      <c r="O12" s="326"/>
    </row>
    <row r="13" spans="1:15">
      <c r="A13" s="327" t="s">
        <v>48</v>
      </c>
      <c r="B13" s="329" t="s">
        <v>65</v>
      </c>
      <c r="C13" s="331" t="s">
        <v>104</v>
      </c>
      <c r="D13" s="333" t="s">
        <v>105</v>
      </c>
      <c r="E13" s="334"/>
      <c r="F13" s="333" t="s">
        <v>106</v>
      </c>
      <c r="G13" s="335"/>
      <c r="H13" s="116"/>
      <c r="I13" s="116"/>
      <c r="J13" s="123"/>
      <c r="K13" s="123"/>
      <c r="L13" s="116"/>
      <c r="M13" s="116"/>
      <c r="N13" s="116"/>
      <c r="O13" s="116"/>
    </row>
    <row r="14" spans="1:15" ht="38.25">
      <c r="A14" s="328"/>
      <c r="B14" s="330"/>
      <c r="C14" s="332"/>
      <c r="D14" s="126" t="s">
        <v>93</v>
      </c>
      <c r="E14" s="126" t="s">
        <v>92</v>
      </c>
      <c r="F14" s="126" t="s">
        <v>93</v>
      </c>
      <c r="G14" s="127" t="s">
        <v>92</v>
      </c>
      <c r="H14" s="128"/>
      <c r="I14" s="129" t="s">
        <v>601</v>
      </c>
      <c r="J14" s="130" t="s">
        <v>107</v>
      </c>
      <c r="K14" s="130" t="s">
        <v>48</v>
      </c>
      <c r="L14" s="130" t="s">
        <v>108</v>
      </c>
      <c r="M14" s="130" t="s">
        <v>109</v>
      </c>
      <c r="N14" s="130" t="s">
        <v>110</v>
      </c>
      <c r="O14" s="130" t="s">
        <v>111</v>
      </c>
    </row>
    <row r="15" spans="1:15">
      <c r="A15" s="131" t="str">
        <f>K15</f>
        <v>Security Guard</v>
      </c>
      <c r="B15" s="53" t="str">
        <f>J15</f>
        <v>8202</v>
      </c>
      <c r="C15" s="78">
        <f>L15</f>
        <v>26</v>
      </c>
      <c r="D15" s="196">
        <v>1978</v>
      </c>
      <c r="E15" s="10">
        <v>2403</v>
      </c>
      <c r="F15" s="197">
        <f>C15*D15*G5</f>
        <v>1342270.8</v>
      </c>
      <c r="G15" s="12">
        <f>C15*E15*G5</f>
        <v>1630675.8</v>
      </c>
      <c r="H15" s="13"/>
      <c r="I15" s="14" t="s">
        <v>610</v>
      </c>
      <c r="J15" s="198" t="s">
        <v>142</v>
      </c>
      <c r="K15" s="199" t="s">
        <v>143</v>
      </c>
      <c r="L15" s="47">
        <v>26</v>
      </c>
      <c r="M15" s="69">
        <v>58775.46477767235</v>
      </c>
      <c r="N15" s="69">
        <v>33586.814121650365</v>
      </c>
      <c r="O15" s="69">
        <f>SUM(M15:N15)*L15</f>
        <v>2401419.2513823905</v>
      </c>
    </row>
    <row r="16" spans="1:15">
      <c r="A16" s="133" t="str">
        <f t="shared" ref="A16:A24" si="0">K16</f>
        <v>Building and Ground Patrol Officer</v>
      </c>
      <c r="B16" s="134" t="str">
        <f t="shared" ref="B16:B24" si="1">J16</f>
        <v>8207</v>
      </c>
      <c r="C16" s="200">
        <f t="shared" ref="C16:C18" si="2">L16</f>
        <v>5</v>
      </c>
      <c r="D16" s="201">
        <v>2403</v>
      </c>
      <c r="E16" s="137">
        <v>2922</v>
      </c>
      <c r="F16" s="202">
        <f>C16*D16*$G$5</f>
        <v>313591.5</v>
      </c>
      <c r="G16" s="79">
        <f>C16*E16*$G$5</f>
        <v>381321</v>
      </c>
      <c r="H16" s="2"/>
      <c r="I16" s="14" t="s">
        <v>610</v>
      </c>
      <c r="J16" s="198" t="s">
        <v>144</v>
      </c>
      <c r="K16" s="199" t="s">
        <v>145</v>
      </c>
      <c r="L16" s="47">
        <v>5</v>
      </c>
      <c r="M16" s="69">
        <v>71458.910547184772</v>
      </c>
      <c r="N16" s="69">
        <v>35055.402061855668</v>
      </c>
      <c r="O16" s="69">
        <f t="shared" ref="O16:O24" si="3">SUM(M16:N16)*L16</f>
        <v>532571.56304520217</v>
      </c>
    </row>
    <row r="17" spans="1:15">
      <c r="A17" s="133" t="str">
        <f t="shared" si="0"/>
        <v>Airport Operations Supervisor</v>
      </c>
      <c r="B17" s="134" t="str">
        <f t="shared" si="1"/>
        <v>9220</v>
      </c>
      <c r="C17" s="200">
        <f t="shared" si="2"/>
        <v>0.05</v>
      </c>
      <c r="D17" s="201">
        <v>3855</v>
      </c>
      <c r="E17" s="137">
        <v>4685</v>
      </c>
      <c r="F17" s="202">
        <f t="shared" ref="F17:F24" si="4">C17*D17*$G$5</f>
        <v>5030.7750000000005</v>
      </c>
      <c r="G17" s="79">
        <f t="shared" ref="G17:G24" si="5">C17*E17*$G$5</f>
        <v>6113.9250000000002</v>
      </c>
      <c r="H17" s="2"/>
      <c r="I17" s="14" t="s">
        <v>610</v>
      </c>
      <c r="J17" s="198" t="s">
        <v>146</v>
      </c>
      <c r="K17" s="199" t="s">
        <v>147</v>
      </c>
      <c r="L17" s="47">
        <v>0.05</v>
      </c>
      <c r="M17" s="69">
        <v>118009.77548076924</v>
      </c>
      <c r="N17" s="69">
        <v>47671.875</v>
      </c>
      <c r="O17" s="69">
        <f t="shared" si="3"/>
        <v>8284.082524038462</v>
      </c>
    </row>
    <row r="18" spans="1:15">
      <c r="A18" s="133" t="str">
        <f t="shared" si="0"/>
        <v>Manager III</v>
      </c>
      <c r="B18" s="134" t="str">
        <f t="shared" si="1"/>
        <v>0931</v>
      </c>
      <c r="C18" s="200">
        <f t="shared" si="2"/>
        <v>0.05</v>
      </c>
      <c r="D18" s="201">
        <v>4777</v>
      </c>
      <c r="E18" s="137">
        <v>6159</v>
      </c>
      <c r="F18" s="202">
        <f t="shared" si="4"/>
        <v>6233.9850000000006</v>
      </c>
      <c r="G18" s="79">
        <f t="shared" si="5"/>
        <v>8037.4950000000017</v>
      </c>
      <c r="H18" s="2"/>
      <c r="I18" s="14" t="s">
        <v>610</v>
      </c>
      <c r="J18" s="198" t="s">
        <v>148</v>
      </c>
      <c r="K18" s="199" t="s">
        <v>149</v>
      </c>
      <c r="L18" s="47">
        <v>0.05</v>
      </c>
      <c r="M18" s="69">
        <v>155115.27770350437</v>
      </c>
      <c r="N18" s="69">
        <v>61793.037149684977</v>
      </c>
      <c r="O18" s="69">
        <f t="shared" si="3"/>
        <v>10845.415742659468</v>
      </c>
    </row>
    <row r="19" spans="1:15">
      <c r="A19" s="133">
        <f t="shared" si="0"/>
        <v>0</v>
      </c>
      <c r="B19" s="134">
        <f t="shared" si="1"/>
        <v>0</v>
      </c>
      <c r="C19" s="135"/>
      <c r="D19" s="201"/>
      <c r="E19" s="137"/>
      <c r="F19" s="202">
        <f t="shared" si="4"/>
        <v>0</v>
      </c>
      <c r="G19" s="79">
        <f t="shared" si="5"/>
        <v>0</v>
      </c>
      <c r="H19" s="2"/>
      <c r="I19" s="14"/>
      <c r="J19" s="198"/>
      <c r="K19" s="199"/>
      <c r="L19" s="47">
        <v>0</v>
      </c>
      <c r="M19" s="69"/>
      <c r="N19" s="69"/>
      <c r="O19" s="69">
        <f t="shared" si="3"/>
        <v>0</v>
      </c>
    </row>
    <row r="20" spans="1:15">
      <c r="A20" s="133">
        <f t="shared" si="0"/>
        <v>0</v>
      </c>
      <c r="B20" s="134">
        <f t="shared" si="1"/>
        <v>0</v>
      </c>
      <c r="C20" s="135"/>
      <c r="D20" s="201"/>
      <c r="E20" s="137"/>
      <c r="F20" s="202">
        <f t="shared" si="4"/>
        <v>0</v>
      </c>
      <c r="G20" s="79">
        <f t="shared" si="5"/>
        <v>0</v>
      </c>
      <c r="H20" s="2"/>
      <c r="I20" s="14"/>
      <c r="J20" s="198"/>
      <c r="K20" s="199"/>
      <c r="L20" s="47">
        <v>0</v>
      </c>
      <c r="M20" s="69"/>
      <c r="N20" s="69"/>
      <c r="O20" s="69">
        <f t="shared" si="3"/>
        <v>0</v>
      </c>
    </row>
    <row r="21" spans="1:15" ht="12.75" customHeight="1">
      <c r="A21" s="133">
        <f t="shared" si="0"/>
        <v>0</v>
      </c>
      <c r="B21" s="134">
        <f t="shared" si="1"/>
        <v>0</v>
      </c>
      <c r="C21" s="135"/>
      <c r="D21" s="201"/>
      <c r="E21" s="137"/>
      <c r="F21" s="202">
        <f t="shared" si="4"/>
        <v>0</v>
      </c>
      <c r="G21" s="79">
        <f t="shared" si="5"/>
        <v>0</v>
      </c>
      <c r="H21" s="2"/>
      <c r="I21" s="14"/>
      <c r="J21" s="198"/>
      <c r="K21" s="199"/>
      <c r="L21" s="47">
        <v>0</v>
      </c>
      <c r="M21" s="69"/>
      <c r="N21" s="69"/>
      <c r="O21" s="69">
        <f t="shared" si="3"/>
        <v>0</v>
      </c>
    </row>
    <row r="22" spans="1:15" ht="12.75" customHeight="1">
      <c r="A22" s="133">
        <f t="shared" si="0"/>
        <v>0</v>
      </c>
      <c r="B22" s="134">
        <f t="shared" si="1"/>
        <v>0</v>
      </c>
      <c r="C22" s="135"/>
      <c r="D22" s="201"/>
      <c r="E22" s="137"/>
      <c r="F22" s="202">
        <f t="shared" si="4"/>
        <v>0</v>
      </c>
      <c r="G22" s="79">
        <f t="shared" si="5"/>
        <v>0</v>
      </c>
      <c r="H22" s="2"/>
      <c r="I22" s="14"/>
      <c r="J22" s="198"/>
      <c r="K22" s="199"/>
      <c r="L22" s="47">
        <v>0</v>
      </c>
      <c r="M22" s="69"/>
      <c r="N22" s="69"/>
      <c r="O22" s="69">
        <f t="shared" si="3"/>
        <v>0</v>
      </c>
    </row>
    <row r="23" spans="1:15" ht="12.75" customHeight="1">
      <c r="A23" s="133">
        <f t="shared" si="0"/>
        <v>0</v>
      </c>
      <c r="B23" s="134">
        <f t="shared" si="1"/>
        <v>0</v>
      </c>
      <c r="C23" s="135"/>
      <c r="D23" s="201"/>
      <c r="E23" s="137"/>
      <c r="F23" s="202">
        <f t="shared" si="4"/>
        <v>0</v>
      </c>
      <c r="G23" s="79">
        <f t="shared" si="5"/>
        <v>0</v>
      </c>
      <c r="H23" s="2"/>
      <c r="I23" s="138"/>
      <c r="J23" s="132"/>
      <c r="K23" s="132"/>
      <c r="L23" s="47">
        <v>0</v>
      </c>
      <c r="M23" s="69"/>
      <c r="N23" s="69"/>
      <c r="O23" s="69">
        <f t="shared" si="3"/>
        <v>0</v>
      </c>
    </row>
    <row r="24" spans="1:15" ht="12.75" customHeight="1">
      <c r="A24" s="139">
        <f t="shared" si="0"/>
        <v>0</v>
      </c>
      <c r="B24" s="54">
        <f t="shared" si="1"/>
        <v>0</v>
      </c>
      <c r="C24" s="15"/>
      <c r="D24" s="203"/>
      <c r="E24" s="140"/>
      <c r="F24" s="204">
        <f t="shared" si="4"/>
        <v>0</v>
      </c>
      <c r="G24" s="205">
        <f t="shared" si="5"/>
        <v>0</v>
      </c>
      <c r="H24" s="2"/>
      <c r="I24" s="138"/>
      <c r="J24" s="132"/>
      <c r="K24" s="132"/>
      <c r="L24" s="47">
        <v>0</v>
      </c>
      <c r="M24" s="69"/>
      <c r="N24" s="69"/>
      <c r="O24" s="69">
        <f t="shared" si="3"/>
        <v>0</v>
      </c>
    </row>
    <row r="25" spans="1:15">
      <c r="A25" s="133" t="s">
        <v>112</v>
      </c>
      <c r="B25" s="141" t="s">
        <v>113</v>
      </c>
      <c r="C25" s="142" t="s">
        <v>113</v>
      </c>
      <c r="D25" s="143"/>
      <c r="E25" s="143"/>
      <c r="F25" s="136"/>
      <c r="G25" s="144"/>
      <c r="H25" s="2"/>
      <c r="I25" s="116"/>
      <c r="J25" s="116"/>
      <c r="K25" s="116"/>
      <c r="L25" s="116"/>
      <c r="M25" s="145"/>
      <c r="N25" s="116"/>
      <c r="O25" s="116"/>
    </row>
    <row r="26" spans="1:15" ht="12.75" customHeight="1">
      <c r="A26" s="133" t="s">
        <v>114</v>
      </c>
      <c r="B26" s="141" t="s">
        <v>113</v>
      </c>
      <c r="C26" s="142" t="s">
        <v>113</v>
      </c>
      <c r="D26" s="143"/>
      <c r="E26" s="143"/>
      <c r="F26" s="136"/>
      <c r="G26" s="144"/>
      <c r="H26" s="2"/>
      <c r="I26" s="116"/>
      <c r="J26" s="116"/>
      <c r="K26" s="116"/>
      <c r="L26" s="146"/>
      <c r="M26" s="145"/>
      <c r="N26" s="116"/>
      <c r="O26" s="116"/>
    </row>
    <row r="27" spans="1:15" ht="12.75" customHeight="1">
      <c r="A27" s="133" t="s">
        <v>115</v>
      </c>
      <c r="B27" s="141" t="s">
        <v>113</v>
      </c>
      <c r="C27" s="142" t="s">
        <v>113</v>
      </c>
      <c r="D27" s="143"/>
      <c r="E27" s="143"/>
      <c r="F27" s="136"/>
      <c r="G27" s="144"/>
      <c r="H27" s="2"/>
      <c r="I27" s="116"/>
      <c r="J27" s="116"/>
      <c r="K27" s="116"/>
      <c r="L27" s="146"/>
      <c r="M27" s="145"/>
      <c r="N27" s="116"/>
      <c r="O27" s="116"/>
    </row>
    <row r="28" spans="1:15" ht="13.5" thickBot="1">
      <c r="A28" s="147" t="s">
        <v>116</v>
      </c>
      <c r="B28" s="55" t="s">
        <v>113</v>
      </c>
      <c r="C28" s="56" t="s">
        <v>113</v>
      </c>
      <c r="D28" s="16"/>
      <c r="E28" s="16"/>
      <c r="F28" s="148"/>
      <c r="G28" s="149"/>
      <c r="H28" s="2"/>
      <c r="I28" s="116"/>
      <c r="J28" s="116"/>
      <c r="K28" s="116"/>
      <c r="L28" s="146"/>
      <c r="M28" s="145"/>
      <c r="N28" s="116"/>
      <c r="O28" s="116"/>
    </row>
    <row r="29" spans="1:15" ht="14.25" thickTop="1" thickBot="1">
      <c r="A29" s="150"/>
      <c r="B29" s="150" t="s">
        <v>117</v>
      </c>
      <c r="C29" s="151">
        <f>SUM(C15:C24)</f>
        <v>31.1</v>
      </c>
      <c r="D29" s="17"/>
      <c r="E29" s="17"/>
      <c r="F29" s="152"/>
      <c r="G29" s="153"/>
      <c r="H29" s="2"/>
      <c r="I29" s="116"/>
      <c r="J29" s="116"/>
      <c r="K29" s="116"/>
      <c r="L29" s="146"/>
      <c r="M29" s="145"/>
      <c r="N29" s="116"/>
      <c r="O29" s="116"/>
    </row>
    <row r="30" spans="1:15" ht="13.5" thickBot="1">
      <c r="A30" s="340"/>
      <c r="B30" s="341"/>
      <c r="C30" s="18"/>
      <c r="D30" s="19"/>
      <c r="E30" s="20" t="s">
        <v>118</v>
      </c>
      <c r="F30" s="80">
        <f>SUM(F15:F24)</f>
        <v>1667127.06</v>
      </c>
      <c r="G30" s="81">
        <f>SUM(G15:G24)</f>
        <v>2026148.2200000002</v>
      </c>
      <c r="H30" s="2"/>
      <c r="I30" s="116"/>
      <c r="J30" s="116"/>
      <c r="K30" s="116"/>
      <c r="L30" s="146"/>
      <c r="M30" s="145"/>
      <c r="N30" s="116"/>
      <c r="O30" s="116"/>
    </row>
    <row r="31" spans="1:15" ht="13.5" thickBot="1">
      <c r="A31" s="342" t="s">
        <v>119</v>
      </c>
      <c r="B31" s="343"/>
      <c r="C31" s="343"/>
      <c r="D31" s="343"/>
      <c r="E31" s="343"/>
      <c r="F31" s="21">
        <f>SUM(F25:F28)</f>
        <v>0</v>
      </c>
      <c r="G31" s="22">
        <f>SUM(G25:G28)</f>
        <v>0</v>
      </c>
      <c r="H31" s="2"/>
      <c r="I31" s="154"/>
      <c r="J31" s="116"/>
      <c r="K31" s="116"/>
      <c r="L31" s="146"/>
      <c r="M31" s="145"/>
      <c r="N31" s="116"/>
      <c r="O31" s="116"/>
    </row>
    <row r="32" spans="1:15" ht="12.75" customHeight="1">
      <c r="A32" s="2"/>
      <c r="B32" s="2"/>
      <c r="C32" s="23"/>
      <c r="D32" s="2"/>
      <c r="E32" s="2"/>
      <c r="F32" s="2"/>
      <c r="G32" s="2"/>
      <c r="H32" s="2"/>
      <c r="I32" s="154"/>
      <c r="J32" s="116"/>
      <c r="K32" s="116"/>
      <c r="L32" s="116"/>
      <c r="M32" s="116"/>
      <c r="N32" s="6"/>
      <c r="O32" s="6"/>
    </row>
    <row r="33" spans="1:15" ht="13.5" thickBot="1">
      <c r="A33" s="325" t="s">
        <v>120</v>
      </c>
      <c r="B33" s="325"/>
      <c r="C33" s="325"/>
      <c r="D33" s="325"/>
      <c r="E33" s="325"/>
      <c r="F33" s="325"/>
      <c r="G33" s="325"/>
      <c r="H33" s="6"/>
      <c r="I33" s="154"/>
      <c r="J33" s="116"/>
      <c r="K33" s="116"/>
      <c r="L33" s="116"/>
      <c r="M33" s="116"/>
      <c r="N33" s="116"/>
      <c r="O33" s="116"/>
    </row>
    <row r="34" spans="1:15">
      <c r="A34" s="155"/>
      <c r="B34" s="156" t="s">
        <v>49</v>
      </c>
      <c r="C34" s="157" t="s">
        <v>121</v>
      </c>
      <c r="D34" s="158"/>
      <c r="E34" s="158"/>
      <c r="F34" s="158"/>
      <c r="G34" s="159"/>
      <c r="H34" s="2"/>
      <c r="I34" s="154"/>
      <c r="J34" s="116"/>
      <c r="K34" s="116"/>
      <c r="L34" s="116"/>
      <c r="M34" s="116"/>
      <c r="N34" s="116"/>
      <c r="O34" s="116"/>
    </row>
    <row r="35" spans="1:15">
      <c r="A35" s="133" t="s">
        <v>122</v>
      </c>
      <c r="B35" s="160" t="str">
        <f>J15</f>
        <v>8202</v>
      </c>
      <c r="C35" s="82">
        <f>N15</f>
        <v>33586.814121650365</v>
      </c>
      <c r="D35" s="2"/>
      <c r="E35" s="2"/>
      <c r="F35" s="2"/>
      <c r="G35" s="162"/>
      <c r="H35" s="2"/>
      <c r="I35" s="154"/>
      <c r="J35" s="116"/>
      <c r="K35" s="116"/>
      <c r="L35" s="116"/>
      <c r="M35" s="116"/>
      <c r="N35" s="116"/>
      <c r="O35" s="116"/>
    </row>
    <row r="36" spans="1:15">
      <c r="A36" s="133" t="s">
        <v>122</v>
      </c>
      <c r="B36" s="160" t="str">
        <f t="shared" ref="B36:B44" si="6">J16</f>
        <v>8207</v>
      </c>
      <c r="C36" s="82">
        <f t="shared" ref="C36:C44" si="7">N16</f>
        <v>35055.402061855668</v>
      </c>
      <c r="D36" s="2"/>
      <c r="E36" s="2"/>
      <c r="F36" s="2"/>
      <c r="G36" s="162"/>
      <c r="H36" s="2"/>
      <c r="I36" s="116"/>
      <c r="J36" s="116"/>
      <c r="K36" s="116"/>
      <c r="L36" s="116"/>
      <c r="M36" s="116"/>
      <c r="N36" s="116"/>
      <c r="O36" s="116"/>
    </row>
    <row r="37" spans="1:15">
      <c r="A37" s="133" t="s">
        <v>122</v>
      </c>
      <c r="B37" s="160" t="str">
        <f t="shared" si="6"/>
        <v>9220</v>
      </c>
      <c r="C37" s="82">
        <f t="shared" si="7"/>
        <v>47671.875</v>
      </c>
      <c r="D37" s="2"/>
      <c r="E37" s="2"/>
      <c r="F37" s="2"/>
      <c r="G37" s="162"/>
      <c r="H37" s="2"/>
      <c r="I37" s="116"/>
      <c r="J37" s="116"/>
      <c r="K37" s="116"/>
      <c r="L37" s="116"/>
      <c r="M37" s="116"/>
      <c r="N37" s="116"/>
      <c r="O37" s="116"/>
    </row>
    <row r="38" spans="1:15">
      <c r="A38" s="133" t="s">
        <v>122</v>
      </c>
      <c r="B38" s="160" t="str">
        <f t="shared" si="6"/>
        <v>0931</v>
      </c>
      <c r="C38" s="82">
        <f t="shared" si="7"/>
        <v>61793.037149684977</v>
      </c>
      <c r="D38" s="2"/>
      <c r="E38" s="2"/>
      <c r="F38" s="2"/>
      <c r="G38" s="162"/>
      <c r="H38" s="2"/>
      <c r="I38" s="116"/>
      <c r="J38" s="116"/>
      <c r="K38" s="116"/>
      <c r="L38" s="116"/>
      <c r="M38" s="116"/>
      <c r="N38" s="116"/>
      <c r="O38" s="116"/>
    </row>
    <row r="39" spans="1:15">
      <c r="A39" s="133" t="s">
        <v>122</v>
      </c>
      <c r="B39" s="160">
        <f t="shared" si="6"/>
        <v>0</v>
      </c>
      <c r="C39" s="161">
        <f t="shared" si="7"/>
        <v>0</v>
      </c>
      <c r="D39" s="2"/>
      <c r="E39" s="2"/>
      <c r="F39" s="2"/>
      <c r="G39" s="162"/>
      <c r="H39" s="2"/>
      <c r="I39" s="116"/>
      <c r="J39" s="116"/>
      <c r="K39" s="116"/>
      <c r="L39" s="116"/>
      <c r="M39" s="116"/>
      <c r="N39" s="116"/>
      <c r="O39" s="116"/>
    </row>
    <row r="40" spans="1:15">
      <c r="A40" s="133" t="s">
        <v>122</v>
      </c>
      <c r="B40" s="160">
        <f t="shared" si="6"/>
        <v>0</v>
      </c>
      <c r="C40" s="161">
        <f t="shared" si="7"/>
        <v>0</v>
      </c>
      <c r="D40" s="2"/>
      <c r="E40" s="2"/>
      <c r="F40" s="2"/>
      <c r="G40" s="162"/>
      <c r="H40" s="2"/>
      <c r="I40" s="116"/>
      <c r="J40" s="116"/>
      <c r="K40" s="116"/>
      <c r="L40" s="116"/>
      <c r="M40" s="116"/>
      <c r="N40" s="116"/>
      <c r="O40" s="116"/>
    </row>
    <row r="41" spans="1:15">
      <c r="A41" s="133" t="s">
        <v>122</v>
      </c>
      <c r="B41" s="160">
        <f t="shared" si="6"/>
        <v>0</v>
      </c>
      <c r="C41" s="161">
        <f t="shared" si="7"/>
        <v>0</v>
      </c>
      <c r="D41" s="2"/>
      <c r="E41" s="2"/>
      <c r="F41" s="2"/>
      <c r="G41" s="162"/>
      <c r="H41" s="6"/>
      <c r="I41" s="116"/>
      <c r="J41" s="116"/>
      <c r="K41" s="116"/>
      <c r="L41" s="116"/>
      <c r="M41" s="116"/>
      <c r="N41" s="116"/>
      <c r="O41" s="116"/>
    </row>
    <row r="42" spans="1:15">
      <c r="A42" s="133" t="s">
        <v>122</v>
      </c>
      <c r="B42" s="160">
        <f t="shared" si="6"/>
        <v>0</v>
      </c>
      <c r="C42" s="161">
        <f t="shared" si="7"/>
        <v>0</v>
      </c>
      <c r="D42" s="2"/>
      <c r="E42" s="2"/>
      <c r="F42" s="2"/>
      <c r="G42" s="162"/>
      <c r="H42" s="2"/>
      <c r="I42" s="116"/>
      <c r="J42" s="116"/>
      <c r="K42" s="116"/>
      <c r="L42" s="116"/>
      <c r="M42" s="116"/>
      <c r="N42" s="116"/>
      <c r="O42" s="116"/>
    </row>
    <row r="43" spans="1:15">
      <c r="A43" s="133" t="s">
        <v>122</v>
      </c>
      <c r="B43" s="160">
        <f t="shared" si="6"/>
        <v>0</v>
      </c>
      <c r="C43" s="161">
        <f t="shared" si="7"/>
        <v>0</v>
      </c>
      <c r="D43" s="5"/>
      <c r="E43" s="2"/>
      <c r="F43" s="2"/>
      <c r="G43" s="162"/>
      <c r="H43" s="2"/>
      <c r="I43" s="116"/>
      <c r="J43" s="116"/>
      <c r="K43" s="116"/>
      <c r="L43" s="116"/>
      <c r="M43" s="116"/>
      <c r="N43" s="116"/>
      <c r="O43" s="116"/>
    </row>
    <row r="44" spans="1:15" ht="13.5" thickBot="1">
      <c r="A44" s="163" t="s">
        <v>122</v>
      </c>
      <c r="B44" s="164">
        <f t="shared" si="6"/>
        <v>0</v>
      </c>
      <c r="C44" s="161">
        <f t="shared" si="7"/>
        <v>0</v>
      </c>
      <c r="D44" s="163"/>
      <c r="E44" s="165"/>
      <c r="F44" s="165"/>
      <c r="G44" s="166"/>
      <c r="H44" s="2"/>
      <c r="I44" s="116"/>
      <c r="J44" s="116"/>
      <c r="K44" s="116"/>
      <c r="L44" s="116"/>
      <c r="M44" s="116"/>
      <c r="N44" s="116"/>
      <c r="O44" s="116"/>
    </row>
    <row r="45" spans="1:15" ht="13.5" thickTop="1">
      <c r="A45" s="116"/>
      <c r="B45" s="167"/>
      <c r="C45" s="168"/>
      <c r="D45" s="169"/>
      <c r="E45" s="170"/>
      <c r="F45" s="170" t="s">
        <v>93</v>
      </c>
      <c r="G45" s="153" t="s">
        <v>92</v>
      </c>
      <c r="H45" s="2"/>
      <c r="I45" s="116"/>
      <c r="J45" s="116"/>
      <c r="K45" s="116"/>
      <c r="L45" s="116"/>
      <c r="M45" s="116"/>
      <c r="N45" s="116"/>
      <c r="O45" s="116"/>
    </row>
    <row r="46" spans="1:15" ht="13.5" thickBot="1">
      <c r="A46" s="171" t="s">
        <v>98</v>
      </c>
      <c r="B46" s="24"/>
      <c r="C46" s="172"/>
      <c r="D46" s="24"/>
      <c r="E46" s="24"/>
      <c r="F46" s="83">
        <f>(G46-15000*C29)*0.833 + 15000*C29</f>
        <v>955893.68342536699</v>
      </c>
      <c r="G46" s="84">
        <f>SUMPRODUCT(C15:C24,C35:C44)</f>
        <v>1054007.4230796723</v>
      </c>
      <c r="H46" s="2"/>
      <c r="I46" s="116"/>
      <c r="J46" s="116"/>
      <c r="K46" s="116"/>
      <c r="L46" s="116"/>
      <c r="M46" s="116"/>
      <c r="N46" s="116"/>
      <c r="O46" s="116"/>
    </row>
    <row r="47" spans="1:15">
      <c r="A47" s="2"/>
      <c r="B47" s="2"/>
      <c r="C47" s="23"/>
      <c r="D47" s="2"/>
      <c r="E47" s="2"/>
      <c r="F47" s="2"/>
      <c r="G47" s="2"/>
      <c r="H47" s="2"/>
      <c r="I47" s="116"/>
      <c r="J47" s="116"/>
      <c r="K47" s="116"/>
      <c r="L47" s="116"/>
      <c r="M47" s="116"/>
      <c r="N47" s="116"/>
      <c r="O47" s="116"/>
    </row>
    <row r="48" spans="1:15" ht="12.75" customHeight="1" thickBot="1">
      <c r="A48" s="344" t="s">
        <v>123</v>
      </c>
      <c r="B48" s="344"/>
      <c r="C48" s="344"/>
      <c r="D48" s="344"/>
      <c r="E48" s="344"/>
      <c r="F48" s="344"/>
      <c r="G48" s="344"/>
      <c r="H48" s="2"/>
      <c r="I48" s="116"/>
      <c r="J48" s="116"/>
      <c r="K48" s="116"/>
      <c r="L48" s="116"/>
      <c r="M48" s="116"/>
      <c r="N48" s="116"/>
      <c r="O48" s="116"/>
    </row>
    <row r="49" spans="1:15" ht="27" customHeight="1">
      <c r="A49" s="345" t="s">
        <v>124</v>
      </c>
      <c r="B49" s="346"/>
      <c r="C49" s="346"/>
      <c r="D49" s="346"/>
      <c r="E49" s="346"/>
      <c r="F49" s="70">
        <v>0</v>
      </c>
      <c r="G49" s="71">
        <f>F49</f>
        <v>0</v>
      </c>
      <c r="H49" s="2"/>
      <c r="I49" s="116"/>
      <c r="J49" s="116"/>
      <c r="K49" s="116"/>
      <c r="L49" s="116"/>
      <c r="M49" s="116"/>
      <c r="N49" s="116"/>
      <c r="O49" s="116"/>
    </row>
    <row r="50" spans="1:15" ht="27" customHeight="1">
      <c r="A50" s="347" t="s">
        <v>125</v>
      </c>
      <c r="B50" s="348"/>
      <c r="C50" s="348"/>
      <c r="D50" s="348"/>
      <c r="E50" s="348"/>
      <c r="F50" s="72">
        <v>0</v>
      </c>
      <c r="G50" s="73">
        <f>F50</f>
        <v>0</v>
      </c>
      <c r="H50" s="2"/>
      <c r="I50" s="116"/>
      <c r="J50" s="116"/>
      <c r="K50" s="116"/>
      <c r="L50" s="116"/>
      <c r="M50" s="116"/>
      <c r="N50" s="116"/>
      <c r="O50" s="116"/>
    </row>
    <row r="51" spans="1:15">
      <c r="A51" s="347"/>
      <c r="B51" s="348"/>
      <c r="C51" s="348"/>
      <c r="D51" s="348"/>
      <c r="E51" s="348"/>
      <c r="F51" s="72">
        <v>0</v>
      </c>
      <c r="G51" s="73">
        <f>F51</f>
        <v>0</v>
      </c>
      <c r="H51" s="2"/>
      <c r="I51" s="116"/>
      <c r="J51" s="116"/>
      <c r="K51" s="116"/>
      <c r="L51" s="116"/>
      <c r="M51" s="116"/>
      <c r="N51" s="116"/>
      <c r="O51" s="116"/>
    </row>
    <row r="52" spans="1:15" ht="27.75" customHeight="1" thickBot="1">
      <c r="A52" s="349"/>
      <c r="B52" s="350"/>
      <c r="C52" s="350"/>
      <c r="D52" s="350"/>
      <c r="E52" s="350"/>
      <c r="F52" s="74">
        <v>0</v>
      </c>
      <c r="G52" s="75">
        <f>F52</f>
        <v>0</v>
      </c>
      <c r="H52" s="2"/>
      <c r="I52" s="116"/>
      <c r="J52" s="116"/>
      <c r="K52" s="116"/>
      <c r="L52" s="116"/>
      <c r="M52" s="116"/>
      <c r="N52" s="116"/>
      <c r="O52" s="116"/>
    </row>
    <row r="53" spans="1:15" ht="14.25" thickTop="1" thickBot="1">
      <c r="A53" s="171" t="s">
        <v>126</v>
      </c>
      <c r="B53" s="24"/>
      <c r="C53" s="172"/>
      <c r="D53" s="24"/>
      <c r="E53" s="24"/>
      <c r="F53" s="76">
        <f>SUM(F49:F52)</f>
        <v>0</v>
      </c>
      <c r="G53" s="77">
        <f>SUM(G49:G52)</f>
        <v>0</v>
      </c>
      <c r="H53" s="2"/>
      <c r="I53" s="116"/>
      <c r="J53" s="116"/>
      <c r="K53" s="116"/>
      <c r="L53" s="116"/>
      <c r="M53" s="116"/>
      <c r="N53" s="116"/>
      <c r="O53" s="116"/>
    </row>
    <row r="54" spans="1:15" ht="27" customHeight="1">
      <c r="A54" s="160"/>
      <c r="B54" s="2"/>
      <c r="C54" s="23"/>
      <c r="D54" s="2"/>
      <c r="E54" s="2"/>
      <c r="F54" s="2"/>
      <c r="G54" s="2"/>
      <c r="H54" s="2"/>
      <c r="I54" s="116"/>
      <c r="J54" s="116"/>
      <c r="K54" s="116"/>
      <c r="L54" s="116"/>
      <c r="M54" s="116"/>
      <c r="N54" s="116"/>
      <c r="O54" s="116"/>
    </row>
    <row r="55" spans="1:15" ht="15">
      <c r="A55" s="336" t="s">
        <v>127</v>
      </c>
      <c r="B55" s="336"/>
      <c r="C55" s="336"/>
      <c r="D55" s="336"/>
      <c r="E55" s="336"/>
      <c r="F55" s="336"/>
      <c r="G55" s="336"/>
      <c r="H55" s="2"/>
      <c r="I55" s="116"/>
      <c r="J55" s="116"/>
      <c r="K55" s="116"/>
      <c r="L55" s="116"/>
      <c r="M55" s="116"/>
      <c r="N55" s="116"/>
      <c r="O55" s="116"/>
    </row>
    <row r="56" spans="1:15">
      <c r="A56" s="160"/>
      <c r="B56" s="2"/>
      <c r="C56" s="23"/>
      <c r="D56" s="2"/>
      <c r="E56" s="2"/>
      <c r="F56" s="2"/>
      <c r="G56" s="2"/>
      <c r="H56" s="6"/>
      <c r="I56" s="116"/>
      <c r="J56" s="116"/>
      <c r="K56" s="116"/>
      <c r="L56" s="116"/>
      <c r="M56" s="116"/>
      <c r="N56" s="116"/>
      <c r="O56" s="116"/>
    </row>
    <row r="57" spans="1:15">
      <c r="A57" s="2"/>
      <c r="B57" s="2"/>
      <c r="C57" s="23"/>
      <c r="D57" s="2"/>
      <c r="E57" s="2"/>
      <c r="F57" s="2"/>
      <c r="G57" s="2"/>
      <c r="H57" s="25"/>
      <c r="I57" s="116"/>
      <c r="J57" s="116"/>
      <c r="K57" s="116"/>
      <c r="L57" s="116"/>
      <c r="M57" s="116"/>
      <c r="N57" s="116"/>
      <c r="O57" s="116"/>
    </row>
    <row r="58" spans="1:15">
      <c r="A58" s="4" t="s">
        <v>128</v>
      </c>
      <c r="B58" s="2"/>
      <c r="C58" s="23"/>
      <c r="D58" s="2"/>
      <c r="E58" s="2"/>
      <c r="F58" s="85">
        <f>F30+F31+F46+F53</f>
        <v>2623020.7434253669</v>
      </c>
      <c r="G58" s="85">
        <f>G30+G31+G46+G53</f>
        <v>3080155.6430796725</v>
      </c>
      <c r="H58" s="26"/>
      <c r="I58" s="116"/>
      <c r="J58" s="116"/>
      <c r="K58" s="116"/>
      <c r="L58" s="116"/>
      <c r="M58" s="116"/>
      <c r="N58" s="116"/>
      <c r="O58" s="116"/>
    </row>
    <row r="59" spans="1:15">
      <c r="A59" s="4" t="s">
        <v>129</v>
      </c>
      <c r="B59" s="2"/>
      <c r="C59" s="23"/>
      <c r="D59" s="2"/>
      <c r="E59" s="2"/>
      <c r="F59" s="85">
        <v>2318140.5510549913</v>
      </c>
      <c r="G59" s="85">
        <v>2322268.9221808519</v>
      </c>
      <c r="H59" s="173"/>
      <c r="I59" s="116"/>
      <c r="J59" s="116"/>
      <c r="K59" s="116"/>
      <c r="L59" s="116"/>
      <c r="M59" s="116"/>
      <c r="N59" s="116"/>
      <c r="O59" s="116"/>
    </row>
    <row r="60" spans="1:15">
      <c r="A60" s="2"/>
      <c r="B60" s="2"/>
      <c r="C60" s="23"/>
      <c r="D60" s="2"/>
      <c r="E60" s="2"/>
      <c r="F60" s="6"/>
      <c r="G60" s="6"/>
      <c r="H60" s="116"/>
      <c r="I60" s="174"/>
      <c r="J60" s="174"/>
      <c r="K60" s="174"/>
      <c r="L60" s="174"/>
      <c r="M60" s="174"/>
      <c r="N60" s="174"/>
      <c r="O60" s="174"/>
    </row>
    <row r="61" spans="1:15" ht="13.5" thickBot="1">
      <c r="A61" s="3" t="s">
        <v>130</v>
      </c>
      <c r="B61" s="2"/>
      <c r="C61" s="23"/>
      <c r="D61" s="2"/>
      <c r="E61" s="2"/>
      <c r="F61" s="27">
        <f>F58-F59</f>
        <v>304880.19237037562</v>
      </c>
      <c r="G61" s="27">
        <f>G58-G59</f>
        <v>757886.72089882055</v>
      </c>
      <c r="H61" s="174"/>
      <c r="I61" s="174"/>
      <c r="J61" s="174"/>
      <c r="K61" s="174"/>
      <c r="L61" s="174"/>
      <c r="M61" s="174"/>
      <c r="N61" s="174"/>
      <c r="O61" s="174"/>
    </row>
    <row r="62" spans="1:15" ht="13.5" thickTop="1">
      <c r="A62" s="175" t="s">
        <v>131</v>
      </c>
      <c r="B62" s="116"/>
      <c r="C62" s="117"/>
      <c r="D62" s="116"/>
      <c r="E62" s="116"/>
      <c r="F62" s="26">
        <f>F61/F58</f>
        <v>0.11623247476580637</v>
      </c>
      <c r="G62" s="26">
        <f>G61/G58</f>
        <v>0.24605468317862428</v>
      </c>
      <c r="H62" s="174"/>
      <c r="I62" s="174"/>
      <c r="J62" s="174"/>
      <c r="K62" s="174"/>
      <c r="L62" s="174"/>
      <c r="M62" s="174"/>
      <c r="N62" s="174"/>
      <c r="O62" s="174"/>
    </row>
    <row r="63" spans="1:15">
      <c r="A63" s="116"/>
      <c r="B63" s="116"/>
      <c r="C63" s="117"/>
      <c r="D63" s="116"/>
      <c r="E63" s="116"/>
      <c r="F63" s="173"/>
      <c r="G63" s="173"/>
      <c r="H63" s="174"/>
      <c r="I63" s="174"/>
      <c r="J63" s="174"/>
      <c r="K63" s="174"/>
      <c r="L63" s="174"/>
      <c r="M63" s="174"/>
      <c r="N63" s="174"/>
      <c r="O63" s="174"/>
    </row>
    <row r="64" spans="1:15">
      <c r="A64" s="176" t="s">
        <v>132</v>
      </c>
      <c r="B64" s="116"/>
      <c r="C64" s="177" t="s">
        <v>133</v>
      </c>
      <c r="D64" s="116"/>
      <c r="E64" s="116"/>
      <c r="F64" s="116"/>
      <c r="G64" s="116"/>
      <c r="H64" s="174"/>
      <c r="I64" s="116"/>
      <c r="J64" s="116"/>
      <c r="K64" s="116"/>
      <c r="L64" s="116"/>
      <c r="M64" s="116"/>
      <c r="N64" s="116"/>
      <c r="O64" s="116"/>
    </row>
    <row r="65" spans="1:15" ht="12.75" customHeight="1">
      <c r="A65" s="337" t="s">
        <v>150</v>
      </c>
      <c r="B65" s="337"/>
      <c r="C65" s="337"/>
      <c r="D65" s="337"/>
      <c r="E65" s="337"/>
      <c r="F65" s="337"/>
      <c r="G65" s="337"/>
      <c r="H65" s="116"/>
      <c r="I65" s="116"/>
      <c r="J65" s="116"/>
      <c r="K65" s="116"/>
      <c r="L65" s="116"/>
      <c r="M65" s="116"/>
      <c r="N65" s="116"/>
      <c r="O65" s="116"/>
    </row>
    <row r="66" spans="1:15" ht="13.5" customHeight="1">
      <c r="A66" s="338" t="s">
        <v>134</v>
      </c>
      <c r="B66" s="338"/>
      <c r="C66" s="338"/>
      <c r="D66" s="338"/>
      <c r="E66" s="338"/>
      <c r="F66" s="338"/>
      <c r="G66" s="338"/>
      <c r="H66" s="116"/>
      <c r="I66" s="116"/>
      <c r="J66" s="116"/>
      <c r="K66" s="116"/>
      <c r="L66" s="116"/>
      <c r="M66" s="116"/>
      <c r="N66" s="116"/>
      <c r="O66" s="116"/>
    </row>
    <row r="67" spans="1:15" ht="12.75" customHeight="1">
      <c r="A67" s="339" t="s">
        <v>135</v>
      </c>
      <c r="B67" s="339"/>
      <c r="C67" s="339"/>
      <c r="D67" s="339"/>
      <c r="E67" s="339"/>
      <c r="F67" s="339"/>
      <c r="G67" s="339"/>
      <c r="H67" s="116"/>
      <c r="I67" s="116"/>
      <c r="J67" s="116"/>
      <c r="K67" s="116"/>
      <c r="L67" s="116"/>
      <c r="M67" s="116"/>
      <c r="N67" s="116"/>
      <c r="O67" s="116"/>
    </row>
    <row r="68" spans="1:15">
      <c r="A68" s="178" t="s">
        <v>136</v>
      </c>
      <c r="B68" s="179"/>
      <c r="C68" s="179"/>
      <c r="D68" s="179"/>
      <c r="E68" s="179"/>
      <c r="F68" s="179"/>
      <c r="G68" s="179"/>
      <c r="H68" s="116"/>
      <c r="I68" s="116"/>
      <c r="J68" s="116"/>
      <c r="K68" s="116"/>
      <c r="L68" s="116"/>
      <c r="M68" s="116"/>
      <c r="N68" s="116"/>
      <c r="O68" s="116"/>
    </row>
    <row r="69" spans="1:15">
      <c r="A69" s="179" t="s">
        <v>137</v>
      </c>
      <c r="B69" s="179"/>
      <c r="C69" s="179"/>
      <c r="D69" s="179"/>
      <c r="E69" s="179"/>
      <c r="F69" s="179"/>
      <c r="G69" s="179"/>
      <c r="H69" s="116"/>
      <c r="I69" s="116"/>
      <c r="J69" s="116"/>
      <c r="K69" s="116"/>
      <c r="L69" s="116"/>
      <c r="M69" s="116"/>
      <c r="N69" s="116"/>
      <c r="O69" s="116"/>
    </row>
    <row r="70" spans="1:15">
      <c r="A70" s="179" t="s">
        <v>151</v>
      </c>
      <c r="B70" s="179"/>
      <c r="C70" s="179"/>
      <c r="D70" s="179"/>
      <c r="E70" s="179"/>
      <c r="F70" s="179"/>
      <c r="G70" s="179"/>
      <c r="H70" s="116"/>
      <c r="I70" s="116"/>
      <c r="J70" s="116"/>
      <c r="K70" s="116"/>
      <c r="L70" s="116"/>
      <c r="M70" s="116"/>
      <c r="N70" s="116"/>
      <c r="O70" s="116"/>
    </row>
    <row r="71" spans="1:15">
      <c r="A71" s="179"/>
      <c r="B71" s="179"/>
      <c r="C71" s="179"/>
      <c r="D71" s="179"/>
      <c r="E71" s="179"/>
      <c r="F71" s="179"/>
      <c r="G71" s="179"/>
      <c r="H71" s="116"/>
      <c r="I71" s="116"/>
      <c r="J71" s="116"/>
      <c r="K71" s="116"/>
      <c r="L71" s="116"/>
      <c r="M71" s="116"/>
      <c r="N71" s="116"/>
      <c r="O71" s="116"/>
    </row>
    <row r="72" spans="1:15">
      <c r="A72" s="179"/>
      <c r="B72" s="179"/>
      <c r="C72" s="179"/>
      <c r="D72" s="179"/>
      <c r="E72" s="179"/>
      <c r="F72" s="179"/>
      <c r="G72" s="179"/>
      <c r="H72" s="116"/>
      <c r="I72" s="116"/>
      <c r="J72" s="116"/>
      <c r="K72" s="116"/>
      <c r="L72" s="116"/>
      <c r="M72" s="116"/>
      <c r="N72" s="116"/>
      <c r="O72" s="116"/>
    </row>
    <row r="74" spans="1:15" ht="18">
      <c r="A74" s="105" t="s">
        <v>138</v>
      </c>
    </row>
  </sheetData>
  <sheetProtection algorithmName="SHA-512" hashValue="IfWPMvaFba7i5D+RdxV2hmOkdcTraix23vFmORzgW7LRFOBB7c5cCYiQggCDLkBacVI/Ixo+Doy51sy2V9c//Q==" saltValue="h3jhbPAGOJ1zs2p7jxJcvQ==" spinCount="100000" sheet="1" objects="1" scenarios="1"/>
  <mergeCells count="20">
    <mergeCell ref="A55:G55"/>
    <mergeCell ref="A65:G65"/>
    <mergeCell ref="A66:G66"/>
    <mergeCell ref="A67:G67"/>
    <mergeCell ref="A30:B30"/>
    <mergeCell ref="A31:E31"/>
    <mergeCell ref="A33:G33"/>
    <mergeCell ref="A48:G48"/>
    <mergeCell ref="A49:E49"/>
    <mergeCell ref="A50:E50"/>
    <mergeCell ref="A51:E51"/>
    <mergeCell ref="A52:E52"/>
    <mergeCell ref="I4:N7"/>
    <mergeCell ref="A12:G12"/>
    <mergeCell ref="I12:O12"/>
    <mergeCell ref="A13:A14"/>
    <mergeCell ref="B13:B14"/>
    <mergeCell ref="C13:C14"/>
    <mergeCell ref="D13:E13"/>
    <mergeCell ref="F13:G13"/>
  </mergeCells>
  <pageMargins left="0.33" right="0.26" top="0.51" bottom="0.49" header="0.35" footer="0.35"/>
  <pageSetup scale="3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T59"/>
  <sheetViews>
    <sheetView showGridLines="0" zoomScale="70" zoomScaleNormal="70" workbookViewId="0">
      <pane ySplit="4" topLeftCell="A5" activePane="bottomLeft" state="frozen"/>
      <selection activeCell="E23" sqref="E23"/>
      <selection pane="bottomLeft" activeCell="G2" sqref="G2"/>
    </sheetView>
  </sheetViews>
  <sheetFormatPr defaultColWidth="9.140625" defaultRowHeight="15.75"/>
  <cols>
    <col min="1" max="1" width="5.42578125" style="57" customWidth="1"/>
    <col min="2" max="2" width="10.42578125" style="57" bestFit="1" customWidth="1"/>
    <col min="3" max="3" width="11.42578125" style="57" bestFit="1" customWidth="1"/>
    <col min="4" max="4" width="46" style="57" customWidth="1"/>
    <col min="5" max="5" width="21.140625" style="57" customWidth="1"/>
    <col min="6" max="6" width="27.140625" style="57" customWidth="1"/>
    <col min="7" max="7" width="22.28515625" style="57" customWidth="1"/>
    <col min="8" max="10" width="21.42578125" style="57" customWidth="1"/>
    <col min="11" max="11" width="18.140625" style="57" customWidth="1"/>
    <col min="12" max="16384" width="9.140625" style="57"/>
  </cols>
  <sheetData>
    <row r="1" spans="2:20" ht="16.5" thickBot="1"/>
    <row r="2" spans="2:20" ht="19.5" thickBot="1">
      <c r="B2" s="355" t="s">
        <v>163</v>
      </c>
      <c r="C2" s="356"/>
      <c r="D2" s="356"/>
      <c r="E2" s="356"/>
      <c r="F2" s="357"/>
      <c r="G2" s="245" t="s">
        <v>652</v>
      </c>
    </row>
    <row r="3" spans="2:20" ht="16.5" thickBot="1"/>
    <row r="4" spans="2:20" ht="48.6" customHeight="1" thickBot="1">
      <c r="B4" s="227" t="s">
        <v>164</v>
      </c>
      <c r="C4" s="180" t="s">
        <v>165</v>
      </c>
      <c r="D4" s="180" t="s">
        <v>166</v>
      </c>
      <c r="E4" s="181" t="s">
        <v>167</v>
      </c>
      <c r="F4" s="228" t="s">
        <v>168</v>
      </c>
      <c r="G4" s="229" t="s">
        <v>169</v>
      </c>
      <c r="Q4"/>
      <c r="R4"/>
      <c r="S4"/>
    </row>
    <row r="5" spans="2:20" ht="38.25" customHeight="1" thickBot="1">
      <c r="B5" s="182">
        <v>62</v>
      </c>
      <c r="C5" s="183" t="s">
        <v>170</v>
      </c>
      <c r="D5" s="184" t="s">
        <v>171</v>
      </c>
      <c r="E5" s="185" t="s">
        <v>631</v>
      </c>
      <c r="F5" s="184" t="s">
        <v>607</v>
      </c>
      <c r="G5" s="184" t="s">
        <v>632</v>
      </c>
      <c r="J5" s="358" t="s">
        <v>177</v>
      </c>
      <c r="K5" s="359"/>
      <c r="O5"/>
      <c r="P5"/>
      <c r="Q5"/>
      <c r="R5"/>
      <c r="S5"/>
    </row>
    <row r="6" spans="2:20" ht="16.5" thickBot="1">
      <c r="B6" s="182">
        <v>70</v>
      </c>
      <c r="C6" s="183" t="s">
        <v>174</v>
      </c>
      <c r="D6" s="184" t="s">
        <v>175</v>
      </c>
      <c r="E6" s="184" t="s">
        <v>633</v>
      </c>
      <c r="F6" s="184" t="s">
        <v>180</v>
      </c>
      <c r="G6" s="184" t="s">
        <v>176</v>
      </c>
      <c r="J6" s="230" t="s">
        <v>608</v>
      </c>
      <c r="K6" s="185" t="s">
        <v>634</v>
      </c>
      <c r="O6"/>
      <c r="P6"/>
      <c r="Q6"/>
      <c r="R6"/>
      <c r="S6"/>
    </row>
    <row r="7" spans="2:20" ht="16.5" thickBot="1">
      <c r="B7" s="182">
        <v>13</v>
      </c>
      <c r="C7" s="183" t="s">
        <v>178</v>
      </c>
      <c r="D7" s="184" t="s">
        <v>179</v>
      </c>
      <c r="E7" s="185" t="s">
        <v>608</v>
      </c>
      <c r="F7" s="184" t="s">
        <v>607</v>
      </c>
      <c r="G7" s="184" t="s">
        <v>635</v>
      </c>
      <c r="J7" s="230" t="s">
        <v>188</v>
      </c>
      <c r="K7" s="185" t="s">
        <v>189</v>
      </c>
      <c r="O7"/>
      <c r="P7"/>
      <c r="Q7"/>
      <c r="R7"/>
      <c r="S7"/>
    </row>
    <row r="8" spans="2:20" ht="16.5" thickBot="1">
      <c r="B8" s="182">
        <v>27</v>
      </c>
      <c r="C8" s="183" t="s">
        <v>182</v>
      </c>
      <c r="D8" s="184" t="s">
        <v>183</v>
      </c>
      <c r="E8" s="185" t="s">
        <v>608</v>
      </c>
      <c r="F8" s="184" t="s">
        <v>180</v>
      </c>
      <c r="G8" s="184" t="s">
        <v>184</v>
      </c>
      <c r="J8" s="230" t="s">
        <v>631</v>
      </c>
      <c r="K8" s="185" t="s">
        <v>192</v>
      </c>
      <c r="O8"/>
      <c r="P8"/>
      <c r="Q8"/>
      <c r="R8"/>
      <c r="S8"/>
    </row>
    <row r="9" spans="2:20" ht="16.5" thickBot="1">
      <c r="B9" s="182">
        <v>28</v>
      </c>
      <c r="C9" s="183" t="s">
        <v>186</v>
      </c>
      <c r="D9" s="184" t="s">
        <v>187</v>
      </c>
      <c r="E9" s="185" t="s">
        <v>633</v>
      </c>
      <c r="F9" s="184" t="s">
        <v>180</v>
      </c>
      <c r="G9" s="184" t="s">
        <v>632</v>
      </c>
      <c r="J9" s="230" t="s">
        <v>576</v>
      </c>
      <c r="K9" s="185" t="s">
        <v>181</v>
      </c>
      <c r="O9"/>
      <c r="P9"/>
      <c r="Q9"/>
      <c r="R9"/>
      <c r="S9"/>
    </row>
    <row r="10" spans="2:20" ht="16.5" thickBot="1">
      <c r="B10" s="182">
        <v>2</v>
      </c>
      <c r="C10" s="183" t="s">
        <v>190</v>
      </c>
      <c r="D10" s="184" t="s">
        <v>191</v>
      </c>
      <c r="E10" s="184" t="s">
        <v>576</v>
      </c>
      <c r="F10" s="184" t="s">
        <v>607</v>
      </c>
      <c r="G10" s="184" t="s">
        <v>176</v>
      </c>
      <c r="J10" s="230" t="s">
        <v>172</v>
      </c>
      <c r="K10" s="185" t="s">
        <v>198</v>
      </c>
      <c r="O10"/>
      <c r="P10"/>
      <c r="Q10"/>
      <c r="R10"/>
      <c r="S10"/>
    </row>
    <row r="11" spans="2:20" ht="16.5" thickBot="1">
      <c r="B11" s="182">
        <v>1</v>
      </c>
      <c r="C11" s="183" t="s">
        <v>193</v>
      </c>
      <c r="D11" s="184" t="s">
        <v>194</v>
      </c>
      <c r="E11" s="185" t="s">
        <v>172</v>
      </c>
      <c r="F11" s="184" t="s">
        <v>195</v>
      </c>
      <c r="G11" s="184" t="s">
        <v>632</v>
      </c>
      <c r="J11" s="230" t="s">
        <v>574</v>
      </c>
      <c r="K11" s="185" t="s">
        <v>575</v>
      </c>
      <c r="O11"/>
      <c r="P11"/>
      <c r="Q11"/>
      <c r="R11"/>
      <c r="S11"/>
    </row>
    <row r="12" spans="2:20" ht="16.5" thickBot="1">
      <c r="B12" s="182">
        <v>3</v>
      </c>
      <c r="C12" s="183" t="s">
        <v>196</v>
      </c>
      <c r="D12" s="184" t="s">
        <v>197</v>
      </c>
      <c r="E12" s="184" t="s">
        <v>636</v>
      </c>
      <c r="F12" s="184" t="s">
        <v>180</v>
      </c>
      <c r="G12" s="184" t="s">
        <v>176</v>
      </c>
      <c r="J12" s="230" t="s">
        <v>636</v>
      </c>
      <c r="K12" s="185" t="s">
        <v>185</v>
      </c>
      <c r="O12"/>
      <c r="P12"/>
      <c r="Q12"/>
      <c r="R12"/>
      <c r="S12"/>
    </row>
    <row r="13" spans="2:20" ht="16.5" thickBot="1">
      <c r="B13" s="182">
        <v>64</v>
      </c>
      <c r="C13" s="183" t="s">
        <v>199</v>
      </c>
      <c r="D13" s="184" t="s">
        <v>200</v>
      </c>
      <c r="E13" s="184" t="s">
        <v>172</v>
      </c>
      <c r="F13" s="184" t="s">
        <v>637</v>
      </c>
      <c r="G13" s="184" t="s">
        <v>632</v>
      </c>
      <c r="J13" s="230" t="s">
        <v>633</v>
      </c>
      <c r="K13" s="185" t="s">
        <v>201</v>
      </c>
      <c r="O13"/>
      <c r="P13"/>
      <c r="Q13"/>
      <c r="R13"/>
      <c r="S13"/>
    </row>
    <row r="14" spans="2:20" ht="25.5" customHeight="1" thickBot="1">
      <c r="B14" s="182">
        <v>23</v>
      </c>
      <c r="C14" s="183" t="s">
        <v>202</v>
      </c>
      <c r="D14" s="184" t="s">
        <v>203</v>
      </c>
      <c r="E14" s="184" t="s">
        <v>576</v>
      </c>
      <c r="F14" s="184" t="s">
        <v>637</v>
      </c>
      <c r="G14" s="184" t="s">
        <v>635</v>
      </c>
      <c r="H14" s="186"/>
      <c r="I14"/>
      <c r="J14"/>
      <c r="K14"/>
      <c r="O14"/>
      <c r="P14"/>
      <c r="Q14"/>
      <c r="R14"/>
      <c r="S14"/>
      <c r="T14"/>
    </row>
    <row r="15" spans="2:20" ht="16.5" thickBot="1">
      <c r="B15" s="182">
        <v>9</v>
      </c>
      <c r="C15" s="183" t="s">
        <v>204</v>
      </c>
      <c r="D15" s="184" t="s">
        <v>205</v>
      </c>
      <c r="E15" s="184" t="s">
        <v>576</v>
      </c>
      <c r="F15" s="184" t="s">
        <v>638</v>
      </c>
      <c r="G15" s="184" t="s">
        <v>184</v>
      </c>
      <c r="I15"/>
      <c r="J15"/>
      <c r="K15"/>
      <c r="O15"/>
      <c r="P15"/>
      <c r="Q15"/>
      <c r="R15"/>
      <c r="S15"/>
      <c r="T15"/>
    </row>
    <row r="16" spans="2:20" ht="16.5" thickBot="1">
      <c r="B16" s="182">
        <v>29</v>
      </c>
      <c r="C16" s="183" t="s">
        <v>206</v>
      </c>
      <c r="D16" s="184" t="s">
        <v>207</v>
      </c>
      <c r="E16" s="184" t="s">
        <v>574</v>
      </c>
      <c r="F16" s="184" t="s">
        <v>638</v>
      </c>
      <c r="G16" s="184" t="s">
        <v>176</v>
      </c>
      <c r="H16" s="187"/>
      <c r="I16"/>
      <c r="J16"/>
      <c r="K16"/>
      <c r="O16"/>
      <c r="P16"/>
      <c r="Q16"/>
      <c r="R16"/>
      <c r="S16"/>
      <c r="T16"/>
    </row>
    <row r="17" spans="2:20" ht="16.5" thickBot="1">
      <c r="B17" s="182">
        <v>10</v>
      </c>
      <c r="C17" s="183" t="s">
        <v>208</v>
      </c>
      <c r="D17" s="184" t="s">
        <v>209</v>
      </c>
      <c r="E17" s="184" t="s">
        <v>636</v>
      </c>
      <c r="F17" s="184" t="s">
        <v>637</v>
      </c>
      <c r="G17" s="184" t="s">
        <v>635</v>
      </c>
      <c r="H17" s="187"/>
      <c r="I17" s="187"/>
      <c r="J17" s="351" t="s">
        <v>210</v>
      </c>
      <c r="K17" s="352"/>
      <c r="O17" s="231"/>
      <c r="P17"/>
      <c r="Q17"/>
      <c r="R17"/>
      <c r="S17"/>
      <c r="T17"/>
    </row>
    <row r="18" spans="2:20" ht="16.5" thickBot="1">
      <c r="B18" s="182">
        <v>30</v>
      </c>
      <c r="C18" s="183" t="s">
        <v>211</v>
      </c>
      <c r="D18" s="184" t="s">
        <v>212</v>
      </c>
      <c r="E18" s="184" t="s">
        <v>633</v>
      </c>
      <c r="F18" s="184" t="s">
        <v>195</v>
      </c>
      <c r="G18" s="184" t="s">
        <v>632</v>
      </c>
      <c r="H18" s="188"/>
      <c r="I18" s="189"/>
      <c r="J18" s="185" t="s">
        <v>213</v>
      </c>
      <c r="K18" s="185" t="s">
        <v>214</v>
      </c>
      <c r="O18" s="231"/>
      <c r="P18"/>
      <c r="Q18"/>
      <c r="R18"/>
      <c r="S18"/>
      <c r="T18"/>
    </row>
    <row r="19" spans="2:20" ht="16.5" thickBot="1">
      <c r="B19" s="182">
        <v>17</v>
      </c>
      <c r="C19" s="183" t="s">
        <v>215</v>
      </c>
      <c r="D19" s="184" t="s">
        <v>216</v>
      </c>
      <c r="E19" s="184" t="s">
        <v>576</v>
      </c>
      <c r="F19" s="184" t="s">
        <v>173</v>
      </c>
      <c r="G19" s="184" t="s">
        <v>632</v>
      </c>
      <c r="H19" s="188"/>
      <c r="I19" s="189"/>
      <c r="J19" s="185" t="s">
        <v>637</v>
      </c>
      <c r="K19" s="185" t="s">
        <v>642</v>
      </c>
      <c r="O19" s="231"/>
      <c r="P19"/>
      <c r="Q19"/>
      <c r="R19"/>
      <c r="S19"/>
      <c r="T19"/>
    </row>
    <row r="20" spans="2:20" ht="16.5" thickBot="1">
      <c r="B20" s="182">
        <v>4</v>
      </c>
      <c r="C20" s="183" t="s">
        <v>217</v>
      </c>
      <c r="D20" s="184" t="s">
        <v>218</v>
      </c>
      <c r="E20" s="184" t="s">
        <v>636</v>
      </c>
      <c r="F20" s="184" t="s">
        <v>638</v>
      </c>
      <c r="G20" s="184" t="s">
        <v>635</v>
      </c>
      <c r="H20" s="188"/>
      <c r="I20" s="189"/>
      <c r="J20" s="185" t="s">
        <v>607</v>
      </c>
      <c r="K20" s="185" t="s">
        <v>236</v>
      </c>
      <c r="O20" s="231"/>
      <c r="P20"/>
      <c r="Q20"/>
      <c r="R20"/>
      <c r="S20"/>
      <c r="T20"/>
    </row>
    <row r="21" spans="2:20" ht="16.5" thickBot="1">
      <c r="B21" s="182">
        <v>19</v>
      </c>
      <c r="C21" s="183" t="s">
        <v>219</v>
      </c>
      <c r="D21" s="184" t="s">
        <v>220</v>
      </c>
      <c r="E21" s="184" t="s">
        <v>574</v>
      </c>
      <c r="F21" s="184" t="s">
        <v>637</v>
      </c>
      <c r="G21" s="184" t="s">
        <v>176</v>
      </c>
      <c r="H21" s="188"/>
      <c r="I21" s="189"/>
      <c r="J21" s="185" t="s">
        <v>638</v>
      </c>
      <c r="K21" s="185" t="s">
        <v>643</v>
      </c>
      <c r="O21" s="231"/>
      <c r="P21"/>
      <c r="Q21"/>
      <c r="R21"/>
      <c r="S21"/>
      <c r="T21"/>
    </row>
    <row r="22" spans="2:20" ht="16.5" thickBot="1">
      <c r="B22" s="182">
        <v>88</v>
      </c>
      <c r="C22" s="183" t="s">
        <v>222</v>
      </c>
      <c r="D22" s="184" t="s">
        <v>223</v>
      </c>
      <c r="E22" s="185" t="s">
        <v>608</v>
      </c>
      <c r="F22" s="184" t="s">
        <v>607</v>
      </c>
      <c r="G22" s="184" t="s">
        <v>635</v>
      </c>
      <c r="H22" s="188"/>
      <c r="I22" s="189"/>
      <c r="J22" s="185" t="s">
        <v>180</v>
      </c>
      <c r="K22" s="185" t="s">
        <v>221</v>
      </c>
      <c r="O22" s="231"/>
      <c r="P22"/>
      <c r="Q22"/>
      <c r="R22"/>
      <c r="S22"/>
      <c r="T22"/>
    </row>
    <row r="23" spans="2:20" ht="16.5" thickBot="1">
      <c r="B23" s="182">
        <v>81</v>
      </c>
      <c r="C23" s="183" t="s">
        <v>226</v>
      </c>
      <c r="D23" s="184" t="s">
        <v>227</v>
      </c>
      <c r="E23" s="184" t="s">
        <v>172</v>
      </c>
      <c r="F23" s="184" t="s">
        <v>180</v>
      </c>
      <c r="G23" s="184" t="s">
        <v>604</v>
      </c>
      <c r="H23" s="188"/>
      <c r="I23" s="189"/>
      <c r="J23" s="185" t="s">
        <v>224</v>
      </c>
      <c r="K23" s="185" t="s">
        <v>225</v>
      </c>
      <c r="O23" s="232"/>
      <c r="P23"/>
      <c r="Q23"/>
      <c r="R23"/>
      <c r="S23"/>
      <c r="T23"/>
    </row>
    <row r="24" spans="2:20" ht="16.5" thickBot="1">
      <c r="B24" s="182">
        <v>90</v>
      </c>
      <c r="C24" s="183" t="s">
        <v>228</v>
      </c>
      <c r="D24" s="184" t="s">
        <v>229</v>
      </c>
      <c r="E24" s="185" t="s">
        <v>631</v>
      </c>
      <c r="F24" s="184" t="s">
        <v>637</v>
      </c>
      <c r="G24" s="184" t="s">
        <v>184</v>
      </c>
      <c r="H24" s="188"/>
      <c r="I24" s="189"/>
      <c r="J24" s="185" t="s">
        <v>195</v>
      </c>
      <c r="K24" s="185" t="s">
        <v>233</v>
      </c>
      <c r="O24" s="233"/>
      <c r="P24"/>
      <c r="Q24"/>
      <c r="R24"/>
      <c r="S24"/>
      <c r="T24"/>
    </row>
    <row r="25" spans="2:20" ht="16.5" thickBot="1">
      <c r="B25" s="182">
        <v>45</v>
      </c>
      <c r="C25" s="183" t="s">
        <v>230</v>
      </c>
      <c r="D25" s="184" t="s">
        <v>231</v>
      </c>
      <c r="E25" s="184" t="s">
        <v>172</v>
      </c>
      <c r="F25" s="184" t="s">
        <v>180</v>
      </c>
      <c r="G25" s="184" t="s">
        <v>232</v>
      </c>
      <c r="H25" s="188"/>
      <c r="I25" s="189"/>
      <c r="J25" s="185" t="s">
        <v>173</v>
      </c>
      <c r="K25" s="185" t="s">
        <v>239</v>
      </c>
      <c r="O25" s="360"/>
      <c r="P25" s="360"/>
      <c r="Q25" s="360"/>
      <c r="R25" s="360"/>
      <c r="S25" s="360"/>
    </row>
    <row r="26" spans="2:20" ht="16.5" thickBot="1">
      <c r="B26" s="182">
        <v>77</v>
      </c>
      <c r="C26" s="183" t="s">
        <v>234</v>
      </c>
      <c r="D26" s="184" t="s">
        <v>235</v>
      </c>
      <c r="E26" s="184" t="s">
        <v>608</v>
      </c>
      <c r="F26" s="184" t="s">
        <v>607</v>
      </c>
      <c r="G26" s="184" t="s">
        <v>635</v>
      </c>
      <c r="H26" s="188"/>
      <c r="I26" s="187"/>
    </row>
    <row r="27" spans="2:20" ht="16.5" customHeight="1" thickBot="1">
      <c r="B27" s="182">
        <v>21</v>
      </c>
      <c r="C27" s="183" t="s">
        <v>237</v>
      </c>
      <c r="D27" s="184" t="s">
        <v>238</v>
      </c>
      <c r="E27" s="184" t="s">
        <v>631</v>
      </c>
      <c r="F27" s="184" t="s">
        <v>607</v>
      </c>
      <c r="G27" s="184" t="s">
        <v>176</v>
      </c>
      <c r="I27" s="187"/>
      <c r="J27" s="353" t="s">
        <v>244</v>
      </c>
      <c r="K27" s="354"/>
      <c r="L27"/>
      <c r="M27"/>
      <c r="N27"/>
      <c r="O27"/>
      <c r="P27"/>
    </row>
    <row r="28" spans="2:20" ht="16.5" thickBot="1">
      <c r="B28" s="182">
        <v>22</v>
      </c>
      <c r="C28" s="183" t="s">
        <v>240</v>
      </c>
      <c r="D28" s="184" t="s">
        <v>241</v>
      </c>
      <c r="E28" s="184" t="s">
        <v>576</v>
      </c>
      <c r="F28" s="184" t="s">
        <v>195</v>
      </c>
      <c r="G28" s="184" t="s">
        <v>176</v>
      </c>
      <c r="I28" s="189"/>
      <c r="J28" s="185" t="s">
        <v>232</v>
      </c>
      <c r="K28" s="185" t="s">
        <v>247</v>
      </c>
      <c r="L28"/>
      <c r="M28"/>
      <c r="N28"/>
      <c r="O28"/>
      <c r="P28"/>
    </row>
    <row r="29" spans="2:20" ht="16.5" thickBot="1">
      <c r="B29" s="182">
        <v>18</v>
      </c>
      <c r="C29" s="183" t="s">
        <v>242</v>
      </c>
      <c r="D29" s="184" t="s">
        <v>243</v>
      </c>
      <c r="E29" s="184" t="s">
        <v>639</v>
      </c>
      <c r="F29" s="184" t="s">
        <v>195</v>
      </c>
      <c r="G29" s="184" t="s">
        <v>176</v>
      </c>
      <c r="I29" s="189"/>
      <c r="J29" s="185" t="s">
        <v>176</v>
      </c>
      <c r="K29" s="185" t="s">
        <v>250</v>
      </c>
      <c r="L29"/>
      <c r="M29"/>
      <c r="N29"/>
      <c r="O29"/>
      <c r="P29"/>
    </row>
    <row r="30" spans="2:20" ht="16.5" thickBot="1">
      <c r="B30" s="182">
        <v>61</v>
      </c>
      <c r="C30" s="183" t="s">
        <v>245</v>
      </c>
      <c r="D30" s="184" t="s">
        <v>246</v>
      </c>
      <c r="E30" s="185" t="s">
        <v>631</v>
      </c>
      <c r="F30" s="184" t="s">
        <v>195</v>
      </c>
      <c r="G30" s="184" t="s">
        <v>632</v>
      </c>
      <c r="I30" s="189"/>
      <c r="J30" s="185" t="s">
        <v>635</v>
      </c>
      <c r="K30" s="185" t="s">
        <v>644</v>
      </c>
      <c r="L30"/>
      <c r="M30"/>
      <c r="N30"/>
      <c r="O30"/>
      <c r="P30"/>
    </row>
    <row r="31" spans="2:20" ht="16.5" thickBot="1">
      <c r="B31" s="182">
        <v>31</v>
      </c>
      <c r="C31" s="183" t="s">
        <v>248</v>
      </c>
      <c r="D31" s="184" t="s">
        <v>249</v>
      </c>
      <c r="E31" s="184" t="s">
        <v>636</v>
      </c>
      <c r="F31" s="184" t="s">
        <v>638</v>
      </c>
      <c r="G31" s="184" t="s">
        <v>635</v>
      </c>
      <c r="I31" s="189"/>
      <c r="J31" s="185" t="s">
        <v>604</v>
      </c>
      <c r="K31" s="185" t="s">
        <v>605</v>
      </c>
      <c r="L31"/>
      <c r="M31"/>
      <c r="N31"/>
      <c r="O31"/>
      <c r="P31"/>
    </row>
    <row r="32" spans="2:20" ht="16.5" thickBot="1">
      <c r="B32" s="182">
        <v>97</v>
      </c>
      <c r="C32" s="183" t="s">
        <v>162</v>
      </c>
      <c r="D32" s="184" t="s">
        <v>251</v>
      </c>
      <c r="E32" s="185" t="s">
        <v>172</v>
      </c>
      <c r="F32" s="184" t="s">
        <v>252</v>
      </c>
      <c r="G32" s="184" t="s">
        <v>176</v>
      </c>
      <c r="I32" s="189"/>
      <c r="J32" s="230" t="s">
        <v>184</v>
      </c>
      <c r="K32" s="185" t="s">
        <v>256</v>
      </c>
      <c r="L32"/>
      <c r="M32"/>
      <c r="N32"/>
      <c r="O32"/>
      <c r="P32"/>
    </row>
    <row r="33" spans="2:16" ht="16.5" thickBot="1">
      <c r="B33" s="182">
        <v>4</v>
      </c>
      <c r="C33" s="183" t="s">
        <v>254</v>
      </c>
      <c r="D33" s="184" t="s">
        <v>255</v>
      </c>
      <c r="E33" s="185" t="s">
        <v>574</v>
      </c>
      <c r="F33" s="184" t="s">
        <v>638</v>
      </c>
      <c r="G33" s="184" t="s">
        <v>632</v>
      </c>
      <c r="I33" s="189"/>
      <c r="J33" s="185" t="s">
        <v>632</v>
      </c>
      <c r="K33" s="185" t="s">
        <v>253</v>
      </c>
      <c r="L33"/>
      <c r="M33"/>
      <c r="N33"/>
      <c r="O33"/>
      <c r="P33"/>
    </row>
    <row r="34" spans="2:16" ht="16.5" thickBot="1">
      <c r="B34" s="182">
        <v>33</v>
      </c>
      <c r="C34" s="183" t="s">
        <v>257</v>
      </c>
      <c r="D34" s="184" t="s">
        <v>258</v>
      </c>
      <c r="E34" s="184" t="s">
        <v>633</v>
      </c>
      <c r="F34" s="184" t="s">
        <v>195</v>
      </c>
      <c r="G34" s="184" t="s">
        <v>176</v>
      </c>
      <c r="I34" s="189"/>
      <c r="J34" s="185" t="s">
        <v>606</v>
      </c>
      <c r="K34" s="185" t="s">
        <v>261</v>
      </c>
      <c r="L34"/>
      <c r="M34"/>
      <c r="N34"/>
      <c r="O34"/>
      <c r="P34"/>
    </row>
    <row r="35" spans="2:16" ht="16.5" thickBot="1">
      <c r="B35" s="182">
        <v>84</v>
      </c>
      <c r="C35" s="183" t="s">
        <v>259</v>
      </c>
      <c r="D35" s="184" t="s">
        <v>260</v>
      </c>
      <c r="E35" s="184" t="s">
        <v>574</v>
      </c>
      <c r="F35" s="184" t="s">
        <v>607</v>
      </c>
      <c r="G35" s="184" t="s">
        <v>232</v>
      </c>
      <c r="J35"/>
      <c r="K35"/>
      <c r="L35"/>
      <c r="M35"/>
      <c r="N35"/>
      <c r="O35"/>
      <c r="P35"/>
    </row>
    <row r="36" spans="2:16" ht="16.5" thickBot="1">
      <c r="B36" s="182">
        <v>55</v>
      </c>
      <c r="C36" s="183" t="s">
        <v>262</v>
      </c>
      <c r="D36" s="184" t="s">
        <v>263</v>
      </c>
      <c r="E36" s="184" t="s">
        <v>633</v>
      </c>
      <c r="F36" s="184" t="s">
        <v>607</v>
      </c>
      <c r="G36" s="184" t="s">
        <v>604</v>
      </c>
    </row>
    <row r="37" spans="2:16" ht="16.5" thickBot="1">
      <c r="B37" s="182">
        <v>12</v>
      </c>
      <c r="C37" s="183" t="s">
        <v>264</v>
      </c>
      <c r="D37" s="184" t="s">
        <v>265</v>
      </c>
      <c r="E37" s="184" t="s">
        <v>172</v>
      </c>
      <c r="F37" s="184" t="s">
        <v>638</v>
      </c>
      <c r="G37" s="184" t="s">
        <v>635</v>
      </c>
    </row>
    <row r="38" spans="2:16" ht="16.5" thickBot="1">
      <c r="B38" s="182">
        <v>41</v>
      </c>
      <c r="C38" s="183" t="s">
        <v>266</v>
      </c>
      <c r="D38" s="184" t="s">
        <v>267</v>
      </c>
      <c r="E38" s="184" t="s">
        <v>636</v>
      </c>
      <c r="F38" s="184" t="s">
        <v>637</v>
      </c>
      <c r="G38" s="184" t="s">
        <v>184</v>
      </c>
    </row>
    <row r="39" spans="2:16" ht="16.5" thickBot="1">
      <c r="B39" s="182">
        <v>63</v>
      </c>
      <c r="C39" s="183" t="s">
        <v>268</v>
      </c>
      <c r="D39" s="184" t="s">
        <v>269</v>
      </c>
      <c r="E39" s="184" t="s">
        <v>636</v>
      </c>
      <c r="F39" s="184" t="s">
        <v>638</v>
      </c>
      <c r="G39" s="184" t="s">
        <v>632</v>
      </c>
    </row>
    <row r="40" spans="2:16" ht="16.5" thickBot="1">
      <c r="B40" s="182">
        <v>35</v>
      </c>
      <c r="C40" s="183" t="s">
        <v>159</v>
      </c>
      <c r="D40" s="184" t="s">
        <v>96</v>
      </c>
      <c r="E40" s="184" t="s">
        <v>636</v>
      </c>
      <c r="F40" s="184" t="s">
        <v>607</v>
      </c>
      <c r="G40" s="184" t="s">
        <v>184</v>
      </c>
    </row>
    <row r="41" spans="2:16" ht="16.5" thickBot="1">
      <c r="B41" s="182">
        <v>25</v>
      </c>
      <c r="C41" s="183" t="s">
        <v>270</v>
      </c>
      <c r="D41" s="184" t="s">
        <v>271</v>
      </c>
      <c r="E41" s="184" t="s">
        <v>188</v>
      </c>
      <c r="F41" s="184" t="s">
        <v>180</v>
      </c>
      <c r="G41" s="184" t="s">
        <v>176</v>
      </c>
    </row>
    <row r="42" spans="2:16" ht="16.5" thickBot="1">
      <c r="B42" s="182">
        <v>37</v>
      </c>
      <c r="C42" s="183" t="s">
        <v>272</v>
      </c>
      <c r="D42" s="184" t="s">
        <v>273</v>
      </c>
      <c r="E42" s="185" t="s">
        <v>576</v>
      </c>
      <c r="F42" s="184" t="s">
        <v>180</v>
      </c>
      <c r="G42" s="184" t="s">
        <v>176</v>
      </c>
    </row>
    <row r="43" spans="2:16" ht="16.5" thickBot="1">
      <c r="B43" s="182">
        <v>5</v>
      </c>
      <c r="C43" s="183" t="s">
        <v>274</v>
      </c>
      <c r="D43" s="184" t="s">
        <v>275</v>
      </c>
      <c r="E43" s="184" t="s">
        <v>608</v>
      </c>
      <c r="F43" s="184" t="s">
        <v>638</v>
      </c>
      <c r="G43" s="184" t="s">
        <v>635</v>
      </c>
    </row>
    <row r="44" spans="2:16" ht="16.5" thickBot="1">
      <c r="B44" s="182">
        <v>38</v>
      </c>
      <c r="C44" s="183" t="s">
        <v>276</v>
      </c>
      <c r="D44" s="184" t="s">
        <v>277</v>
      </c>
      <c r="E44" s="184" t="s">
        <v>636</v>
      </c>
      <c r="F44" s="184" t="s">
        <v>607</v>
      </c>
      <c r="G44" s="184" t="s">
        <v>635</v>
      </c>
    </row>
    <row r="45" spans="2:16" ht="16.5" thickBot="1">
      <c r="B45" s="182">
        <v>39</v>
      </c>
      <c r="C45" s="183" t="s">
        <v>278</v>
      </c>
      <c r="D45" s="184" t="s">
        <v>279</v>
      </c>
      <c r="E45" s="184" t="s">
        <v>631</v>
      </c>
      <c r="F45" s="184" t="s">
        <v>173</v>
      </c>
      <c r="G45" s="184" t="s">
        <v>176</v>
      </c>
    </row>
    <row r="46" spans="2:16" ht="16.5" thickBot="1">
      <c r="B46" s="182">
        <v>40</v>
      </c>
      <c r="C46" s="183" t="s">
        <v>280</v>
      </c>
      <c r="D46" s="184" t="s">
        <v>281</v>
      </c>
      <c r="E46" s="184" t="s">
        <v>631</v>
      </c>
      <c r="F46" s="184" t="s">
        <v>607</v>
      </c>
      <c r="G46" s="184" t="s">
        <v>632</v>
      </c>
    </row>
    <row r="47" spans="2:16" ht="16.5" thickBot="1">
      <c r="B47" s="182">
        <v>42</v>
      </c>
      <c r="C47" s="183" t="s">
        <v>282</v>
      </c>
      <c r="D47" s="184" t="s">
        <v>283</v>
      </c>
      <c r="E47" s="184" t="s">
        <v>636</v>
      </c>
      <c r="F47" s="184" t="s">
        <v>637</v>
      </c>
      <c r="G47" s="184" t="s">
        <v>184</v>
      </c>
    </row>
    <row r="48" spans="2:16" ht="16.5" thickBot="1">
      <c r="B48" s="182">
        <v>80</v>
      </c>
      <c r="C48" s="183" t="s">
        <v>284</v>
      </c>
      <c r="D48" s="184" t="s">
        <v>285</v>
      </c>
      <c r="E48" s="184" t="s">
        <v>631</v>
      </c>
      <c r="F48" s="184" t="s">
        <v>638</v>
      </c>
      <c r="G48" s="184" t="s">
        <v>176</v>
      </c>
    </row>
    <row r="49" spans="2:7" ht="16.5" thickBot="1">
      <c r="B49" s="182">
        <v>44</v>
      </c>
      <c r="C49" s="183" t="s">
        <v>286</v>
      </c>
      <c r="D49" s="184" t="s">
        <v>287</v>
      </c>
      <c r="E49" s="184" t="s">
        <v>633</v>
      </c>
      <c r="F49" s="184" t="s">
        <v>195</v>
      </c>
      <c r="G49" s="184" t="s">
        <v>632</v>
      </c>
    </row>
    <row r="50" spans="2:7" ht="16.5" thickBot="1">
      <c r="B50" s="182">
        <v>65</v>
      </c>
      <c r="C50" s="183" t="s">
        <v>288</v>
      </c>
      <c r="D50" s="184" t="s">
        <v>289</v>
      </c>
      <c r="E50" s="184" t="s">
        <v>576</v>
      </c>
      <c r="F50" s="184" t="s">
        <v>638</v>
      </c>
      <c r="G50" s="184" t="s">
        <v>176</v>
      </c>
    </row>
    <row r="51" spans="2:7" ht="16.5" thickBot="1">
      <c r="B51" s="182">
        <v>60</v>
      </c>
      <c r="C51" s="183" t="s">
        <v>290</v>
      </c>
      <c r="D51" s="184" t="s">
        <v>291</v>
      </c>
      <c r="E51" s="185" t="s">
        <v>631</v>
      </c>
      <c r="F51" s="184" t="s">
        <v>638</v>
      </c>
      <c r="G51" s="184" t="s">
        <v>632</v>
      </c>
    </row>
    <row r="52" spans="2:7" ht="16.5" thickBot="1">
      <c r="B52" s="182"/>
      <c r="C52" s="183" t="s">
        <v>595</v>
      </c>
      <c r="D52" s="184" t="s">
        <v>640</v>
      </c>
      <c r="E52" s="185" t="s">
        <v>641</v>
      </c>
      <c r="F52" s="184" t="s">
        <v>173</v>
      </c>
      <c r="G52" s="184" t="s">
        <v>632</v>
      </c>
    </row>
    <row r="53" spans="2:7" ht="16.5" thickBot="1">
      <c r="B53" s="182">
        <v>6</v>
      </c>
      <c r="C53" s="183" t="s">
        <v>292</v>
      </c>
      <c r="D53" s="184" t="s">
        <v>293</v>
      </c>
      <c r="E53" s="185" t="s">
        <v>641</v>
      </c>
      <c r="F53" s="184" t="s">
        <v>173</v>
      </c>
      <c r="G53" s="184" t="s">
        <v>635</v>
      </c>
    </row>
    <row r="54" spans="2:7" ht="16.5" thickBot="1">
      <c r="B54" s="182">
        <v>75</v>
      </c>
      <c r="C54" s="183" t="s">
        <v>294</v>
      </c>
      <c r="D54" s="184" t="s">
        <v>295</v>
      </c>
      <c r="E54" s="184" t="s">
        <v>641</v>
      </c>
      <c r="F54" s="184" t="s">
        <v>638</v>
      </c>
      <c r="G54" s="184" t="s">
        <v>176</v>
      </c>
    </row>
    <row r="55" spans="2:7" ht="16.5" thickBot="1">
      <c r="B55" s="182">
        <v>8</v>
      </c>
      <c r="C55" s="183" t="s">
        <v>296</v>
      </c>
      <c r="D55" s="184" t="s">
        <v>297</v>
      </c>
      <c r="E55" s="184" t="s">
        <v>576</v>
      </c>
      <c r="F55" s="184" t="s">
        <v>195</v>
      </c>
      <c r="G55" s="184" t="s">
        <v>635</v>
      </c>
    </row>
    <row r="56" spans="2:7" ht="16.5" thickBot="1">
      <c r="B56" s="182">
        <v>99</v>
      </c>
      <c r="C56" s="183" t="s">
        <v>298</v>
      </c>
      <c r="D56" s="184" t="s">
        <v>299</v>
      </c>
      <c r="E56" s="185"/>
      <c r="F56" s="184" t="s">
        <v>252</v>
      </c>
      <c r="G56" s="184" t="s">
        <v>184</v>
      </c>
    </row>
    <row r="57" spans="2:7" ht="16.5" thickBot="1">
      <c r="B57" s="182">
        <v>46</v>
      </c>
      <c r="C57" s="183" t="s">
        <v>301</v>
      </c>
      <c r="D57" s="184" t="s">
        <v>302</v>
      </c>
      <c r="E57" s="185" t="s">
        <v>633</v>
      </c>
      <c r="F57" s="184" t="s">
        <v>638</v>
      </c>
      <c r="G57" s="184" t="s">
        <v>632</v>
      </c>
    </row>
    <row r="58" spans="2:7" ht="16.5" thickBot="1">
      <c r="B58" s="182">
        <v>48</v>
      </c>
      <c r="C58" s="183" t="s">
        <v>303</v>
      </c>
      <c r="D58" s="184" t="s">
        <v>304</v>
      </c>
      <c r="E58" s="184" t="s">
        <v>188</v>
      </c>
      <c r="F58" s="184" t="s">
        <v>638</v>
      </c>
      <c r="G58" s="184" t="s">
        <v>176</v>
      </c>
    </row>
    <row r="59" spans="2:7" ht="16.5" thickBot="1">
      <c r="B59" s="234"/>
      <c r="C59" s="183" t="s">
        <v>305</v>
      </c>
      <c r="D59" s="184" t="s">
        <v>306</v>
      </c>
      <c r="E59" s="184" t="s">
        <v>574</v>
      </c>
      <c r="F59" s="184" t="s">
        <v>173</v>
      </c>
      <c r="G59" s="184" t="s">
        <v>604</v>
      </c>
    </row>
  </sheetData>
  <mergeCells count="5">
    <mergeCell ref="J17:K17"/>
    <mergeCell ref="J27:K27"/>
    <mergeCell ref="B2:F2"/>
    <mergeCell ref="J5:K5"/>
    <mergeCell ref="O25:S25"/>
  </mergeCells>
  <pageMargins left="0.7" right="0.7" top="0.75" bottom="0.75" header="0.3" footer="0.3"/>
  <pageSetup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69"/>
  <sheetViews>
    <sheetView topLeftCell="A37" workbookViewId="0">
      <selection activeCell="D26" sqref="D26"/>
    </sheetView>
  </sheetViews>
  <sheetFormatPr defaultColWidth="9.140625" defaultRowHeight="12.75"/>
  <cols>
    <col min="1" max="1" width="42.5703125" style="58" customWidth="1"/>
    <col min="2" max="2" width="45.85546875" style="58" customWidth="1"/>
    <col min="3" max="3" width="15" style="58" customWidth="1"/>
    <col min="4" max="4" width="25.5703125" style="58" customWidth="1"/>
    <col min="5" max="16384" width="9.140625" style="58"/>
  </cols>
  <sheetData>
    <row r="1" spans="1:7">
      <c r="A1" s="60" t="s">
        <v>307</v>
      </c>
      <c r="B1" s="61" t="s">
        <v>308</v>
      </c>
      <c r="C1" s="61" t="s">
        <v>309</v>
      </c>
      <c r="D1" s="62" t="s">
        <v>310</v>
      </c>
      <c r="G1" s="63" t="s">
        <v>32</v>
      </c>
    </row>
    <row r="2" spans="1:7" ht="14.25">
      <c r="A2" s="58" t="s">
        <v>311</v>
      </c>
      <c r="B2" s="58" t="s">
        <v>312</v>
      </c>
      <c r="C2" s="64" t="s">
        <v>313</v>
      </c>
      <c r="D2" s="65" t="s">
        <v>314</v>
      </c>
      <c r="G2" s="66" t="s">
        <v>170</v>
      </c>
    </row>
    <row r="3" spans="1:7" ht="14.25">
      <c r="A3" s="67" t="s">
        <v>315</v>
      </c>
      <c r="B3" s="58" t="s">
        <v>316</v>
      </c>
      <c r="C3" s="64" t="s">
        <v>317</v>
      </c>
      <c r="D3" s="58" t="s">
        <v>318</v>
      </c>
      <c r="G3" s="68" t="s">
        <v>174</v>
      </c>
    </row>
    <row r="4" spans="1:7" ht="24">
      <c r="A4" s="67" t="s">
        <v>319</v>
      </c>
      <c r="B4" s="58" t="s">
        <v>320</v>
      </c>
      <c r="C4" s="64" t="s">
        <v>321</v>
      </c>
      <c r="D4" s="65" t="s">
        <v>322</v>
      </c>
      <c r="G4" s="68" t="s">
        <v>178</v>
      </c>
    </row>
    <row r="5" spans="1:7" ht="14.25">
      <c r="A5" s="67" t="s">
        <v>323</v>
      </c>
      <c r="B5" s="58" t="s">
        <v>324</v>
      </c>
      <c r="C5" s="64" t="s">
        <v>325</v>
      </c>
      <c r="D5" s="65" t="s">
        <v>326</v>
      </c>
      <c r="G5" s="68" t="s">
        <v>182</v>
      </c>
    </row>
    <row r="6" spans="1:7" ht="14.25">
      <c r="A6" s="67" t="s">
        <v>327</v>
      </c>
      <c r="B6" s="58" t="s">
        <v>328</v>
      </c>
      <c r="C6" s="64" t="s">
        <v>329</v>
      </c>
      <c r="D6" s="58" t="s">
        <v>330</v>
      </c>
      <c r="G6" s="68" t="s">
        <v>186</v>
      </c>
    </row>
    <row r="7" spans="1:7" ht="14.25">
      <c r="A7" s="67" t="s">
        <v>331</v>
      </c>
      <c r="B7" s="58" t="s">
        <v>332</v>
      </c>
      <c r="C7" s="64" t="s">
        <v>333</v>
      </c>
      <c r="D7" s="65" t="s">
        <v>334</v>
      </c>
      <c r="G7" s="68" t="s">
        <v>190</v>
      </c>
    </row>
    <row r="8" spans="1:7" ht="14.25">
      <c r="A8" s="67" t="s">
        <v>335</v>
      </c>
      <c r="B8" s="58" t="s">
        <v>336</v>
      </c>
      <c r="C8" s="64" t="s">
        <v>337</v>
      </c>
      <c r="D8" s="58" t="s">
        <v>338</v>
      </c>
      <c r="G8" s="68" t="s">
        <v>272</v>
      </c>
    </row>
    <row r="9" spans="1:7">
      <c r="A9" s="67" t="s">
        <v>339</v>
      </c>
      <c r="B9" s="58" t="s">
        <v>340</v>
      </c>
      <c r="D9" s="65" t="s">
        <v>341</v>
      </c>
      <c r="G9" s="68" t="s">
        <v>193</v>
      </c>
    </row>
    <row r="10" spans="1:7">
      <c r="A10" s="58" t="s">
        <v>342</v>
      </c>
      <c r="B10" s="58" t="s">
        <v>343</v>
      </c>
      <c r="D10" s="65" t="s">
        <v>344</v>
      </c>
      <c r="G10" s="68" t="s">
        <v>196</v>
      </c>
    </row>
    <row r="11" spans="1:7">
      <c r="A11" s="67" t="s">
        <v>345</v>
      </c>
      <c r="B11" s="58" t="s">
        <v>346</v>
      </c>
      <c r="D11" s="65" t="s">
        <v>347</v>
      </c>
      <c r="G11" s="68" t="s">
        <v>199</v>
      </c>
    </row>
    <row r="12" spans="1:7">
      <c r="A12" s="67" t="s">
        <v>348</v>
      </c>
      <c r="B12" s="58" t="s">
        <v>349</v>
      </c>
      <c r="D12" s="58" t="s">
        <v>350</v>
      </c>
      <c r="G12" s="68" t="s">
        <v>202</v>
      </c>
    </row>
    <row r="13" spans="1:7">
      <c r="A13" s="67" t="s">
        <v>351</v>
      </c>
      <c r="B13" s="58" t="s">
        <v>352</v>
      </c>
      <c r="D13" s="58" t="s">
        <v>353</v>
      </c>
      <c r="G13" s="68" t="s">
        <v>354</v>
      </c>
    </row>
    <row r="14" spans="1:7">
      <c r="A14" s="67" t="s">
        <v>355</v>
      </c>
      <c r="B14" s="58" t="s">
        <v>356</v>
      </c>
      <c r="G14" s="68" t="s">
        <v>204</v>
      </c>
    </row>
    <row r="15" spans="1:7">
      <c r="A15" s="67" t="s">
        <v>357</v>
      </c>
      <c r="B15" s="58" t="s">
        <v>358</v>
      </c>
      <c r="G15" s="68" t="s">
        <v>206</v>
      </c>
    </row>
    <row r="16" spans="1:7">
      <c r="A16" s="67" t="s">
        <v>359</v>
      </c>
      <c r="B16" s="58" t="s">
        <v>360</v>
      </c>
      <c r="G16" s="68" t="s">
        <v>208</v>
      </c>
    </row>
    <row r="17" spans="1:7">
      <c r="A17" s="67" t="s">
        <v>361</v>
      </c>
      <c r="B17" s="58" t="s">
        <v>362</v>
      </c>
      <c r="G17" s="68" t="s">
        <v>211</v>
      </c>
    </row>
    <row r="18" spans="1:7">
      <c r="A18" s="67" t="s">
        <v>267</v>
      </c>
      <c r="B18" s="58" t="s">
        <v>363</v>
      </c>
      <c r="G18" s="68" t="s">
        <v>215</v>
      </c>
    </row>
    <row r="19" spans="1:7">
      <c r="A19" s="67" t="s">
        <v>364</v>
      </c>
      <c r="B19" s="58" t="s">
        <v>365</v>
      </c>
      <c r="G19" s="68" t="s">
        <v>217</v>
      </c>
    </row>
    <row r="20" spans="1:7">
      <c r="A20" s="67" t="s">
        <v>366</v>
      </c>
      <c r="B20" s="58" t="s">
        <v>367</v>
      </c>
      <c r="G20" s="68" t="s">
        <v>219</v>
      </c>
    </row>
    <row r="21" spans="1:7">
      <c r="A21" s="67" t="s">
        <v>368</v>
      </c>
      <c r="B21" s="58" t="s">
        <v>369</v>
      </c>
      <c r="G21" s="68" t="s">
        <v>234</v>
      </c>
    </row>
    <row r="22" spans="1:7">
      <c r="A22" s="67" t="s">
        <v>370</v>
      </c>
      <c r="B22" s="58" t="s">
        <v>371</v>
      </c>
      <c r="G22" s="68" t="s">
        <v>222</v>
      </c>
    </row>
    <row r="23" spans="1:7">
      <c r="A23" s="67" t="s">
        <v>372</v>
      </c>
      <c r="B23" s="58" t="s">
        <v>373</v>
      </c>
      <c r="G23" s="68" t="s">
        <v>226</v>
      </c>
    </row>
    <row r="24" spans="1:7">
      <c r="A24" s="67" t="s">
        <v>302</v>
      </c>
      <c r="B24" s="58" t="s">
        <v>374</v>
      </c>
      <c r="G24" s="68" t="s">
        <v>228</v>
      </c>
    </row>
    <row r="25" spans="1:7">
      <c r="A25" s="58" t="s">
        <v>375</v>
      </c>
      <c r="B25" s="58" t="s">
        <v>376</v>
      </c>
      <c r="G25" s="68" t="s">
        <v>237</v>
      </c>
    </row>
    <row r="26" spans="1:7">
      <c r="A26" s="58" t="s">
        <v>377</v>
      </c>
      <c r="B26" s="58" t="s">
        <v>378</v>
      </c>
      <c r="G26" s="68" t="s">
        <v>240</v>
      </c>
    </row>
    <row r="27" spans="1:7">
      <c r="A27" s="58" t="s">
        <v>379</v>
      </c>
      <c r="B27" s="58" t="s">
        <v>380</v>
      </c>
      <c r="G27" s="68" t="s">
        <v>242</v>
      </c>
    </row>
    <row r="28" spans="1:7">
      <c r="A28" s="58" t="s">
        <v>381</v>
      </c>
      <c r="B28" s="58" t="s">
        <v>382</v>
      </c>
      <c r="G28" s="68" t="s">
        <v>245</v>
      </c>
    </row>
    <row r="29" spans="1:7">
      <c r="A29" s="58" t="s">
        <v>383</v>
      </c>
      <c r="B29" s="58" t="s">
        <v>384</v>
      </c>
      <c r="G29" s="68" t="s">
        <v>248</v>
      </c>
    </row>
    <row r="30" spans="1:7">
      <c r="A30" s="58" t="s">
        <v>385</v>
      </c>
      <c r="B30" s="58" t="s">
        <v>386</v>
      </c>
      <c r="G30" s="68" t="s">
        <v>162</v>
      </c>
    </row>
    <row r="31" spans="1:7">
      <c r="A31" s="58" t="s">
        <v>387</v>
      </c>
      <c r="B31" s="58" t="s">
        <v>388</v>
      </c>
      <c r="G31" s="68" t="s">
        <v>259</v>
      </c>
    </row>
    <row r="32" spans="1:7">
      <c r="A32" s="58" t="s">
        <v>389</v>
      </c>
      <c r="B32" s="58" t="s">
        <v>390</v>
      </c>
      <c r="G32" s="68" t="s">
        <v>254</v>
      </c>
    </row>
    <row r="33" spans="1:7">
      <c r="A33" s="58" t="s">
        <v>391</v>
      </c>
      <c r="B33" s="58" t="s">
        <v>392</v>
      </c>
      <c r="G33" s="68" t="s">
        <v>257</v>
      </c>
    </row>
    <row r="34" spans="1:7">
      <c r="A34" s="58" t="s">
        <v>393</v>
      </c>
      <c r="B34" s="58" t="s">
        <v>394</v>
      </c>
      <c r="G34" s="68" t="s">
        <v>230</v>
      </c>
    </row>
    <row r="35" spans="1:7">
      <c r="A35" s="58" t="s">
        <v>395</v>
      </c>
      <c r="B35" s="58" t="s">
        <v>396</v>
      </c>
      <c r="G35" s="68" t="s">
        <v>262</v>
      </c>
    </row>
    <row r="36" spans="1:7">
      <c r="A36" s="58" t="s">
        <v>397</v>
      </c>
      <c r="B36" s="58" t="s">
        <v>398</v>
      </c>
      <c r="G36" s="68" t="s">
        <v>264</v>
      </c>
    </row>
    <row r="37" spans="1:7">
      <c r="A37" s="58" t="s">
        <v>399</v>
      </c>
      <c r="B37" s="58" t="s">
        <v>400</v>
      </c>
      <c r="G37" s="68" t="s">
        <v>266</v>
      </c>
    </row>
    <row r="38" spans="1:7">
      <c r="A38" s="58" t="s">
        <v>401</v>
      </c>
      <c r="B38" s="58" t="s">
        <v>402</v>
      </c>
      <c r="G38" s="68" t="s">
        <v>268</v>
      </c>
    </row>
    <row r="39" spans="1:7">
      <c r="A39" s="58" t="s">
        <v>403</v>
      </c>
      <c r="B39" s="58" t="s">
        <v>404</v>
      </c>
      <c r="G39" s="68" t="s">
        <v>159</v>
      </c>
    </row>
    <row r="40" spans="1:7">
      <c r="A40" s="58" t="s">
        <v>405</v>
      </c>
      <c r="B40" s="58" t="s">
        <v>406</v>
      </c>
      <c r="G40" s="68" t="s">
        <v>270</v>
      </c>
    </row>
    <row r="41" spans="1:7">
      <c r="A41" s="58" t="s">
        <v>407</v>
      </c>
      <c r="B41" s="58" t="s">
        <v>408</v>
      </c>
      <c r="G41" s="68" t="s">
        <v>274</v>
      </c>
    </row>
    <row r="42" spans="1:7">
      <c r="A42" s="58" t="s">
        <v>409</v>
      </c>
      <c r="B42" s="58" t="s">
        <v>410</v>
      </c>
      <c r="G42" s="68" t="s">
        <v>276</v>
      </c>
    </row>
    <row r="43" spans="1:7">
      <c r="A43" s="58" t="s">
        <v>411</v>
      </c>
      <c r="B43" s="58" t="s">
        <v>412</v>
      </c>
      <c r="G43" s="68" t="s">
        <v>278</v>
      </c>
    </row>
    <row r="44" spans="1:7">
      <c r="A44" s="58" t="s">
        <v>413</v>
      </c>
      <c r="B44" s="58" t="s">
        <v>414</v>
      </c>
      <c r="G44" s="68" t="s">
        <v>280</v>
      </c>
    </row>
    <row r="45" spans="1:7">
      <c r="A45" s="58" t="s">
        <v>415</v>
      </c>
      <c r="B45" s="58" t="s">
        <v>416</v>
      </c>
      <c r="G45" s="68" t="s">
        <v>282</v>
      </c>
    </row>
    <row r="46" spans="1:7">
      <c r="A46" s="58" t="s">
        <v>417</v>
      </c>
      <c r="B46" s="58" t="s">
        <v>418</v>
      </c>
      <c r="G46" s="68" t="s">
        <v>284</v>
      </c>
    </row>
    <row r="47" spans="1:7">
      <c r="A47" s="58" t="s">
        <v>419</v>
      </c>
      <c r="B47" s="58" t="s">
        <v>420</v>
      </c>
      <c r="G47" s="68" t="s">
        <v>286</v>
      </c>
    </row>
    <row r="48" spans="1:7">
      <c r="A48" s="58" t="s">
        <v>421</v>
      </c>
      <c r="B48" s="58" t="s">
        <v>422</v>
      </c>
      <c r="G48" s="68" t="s">
        <v>288</v>
      </c>
    </row>
    <row r="49" spans="1:7">
      <c r="A49" s="58" t="s">
        <v>423</v>
      </c>
      <c r="B49" s="58" t="s">
        <v>424</v>
      </c>
      <c r="G49" s="68" t="s">
        <v>290</v>
      </c>
    </row>
    <row r="50" spans="1:7">
      <c r="A50" s="58" t="s">
        <v>425</v>
      </c>
      <c r="B50" s="58" t="s">
        <v>426</v>
      </c>
      <c r="G50" s="68" t="s">
        <v>292</v>
      </c>
    </row>
    <row r="51" spans="1:7">
      <c r="A51" s="58" t="s">
        <v>427</v>
      </c>
      <c r="B51" s="58" t="s">
        <v>428</v>
      </c>
      <c r="G51" s="68" t="s">
        <v>294</v>
      </c>
    </row>
    <row r="52" spans="1:7">
      <c r="A52" s="58" t="s">
        <v>429</v>
      </c>
      <c r="B52" s="58" t="s">
        <v>430</v>
      </c>
      <c r="G52" s="68" t="s">
        <v>296</v>
      </c>
    </row>
    <row r="53" spans="1:7">
      <c r="A53" s="58" t="s">
        <v>431</v>
      </c>
      <c r="B53" s="58" t="s">
        <v>432</v>
      </c>
      <c r="G53" s="68" t="s">
        <v>300</v>
      </c>
    </row>
    <row r="54" spans="1:7">
      <c r="A54" s="58" t="s">
        <v>433</v>
      </c>
      <c r="B54" s="58" t="s">
        <v>434</v>
      </c>
      <c r="G54" s="68" t="s">
        <v>301</v>
      </c>
    </row>
    <row r="55" spans="1:7">
      <c r="A55" s="58" t="s">
        <v>287</v>
      </c>
      <c r="B55" s="58" t="s">
        <v>435</v>
      </c>
      <c r="G55" s="68" t="s">
        <v>303</v>
      </c>
    </row>
    <row r="56" spans="1:7">
      <c r="A56" s="58" t="s">
        <v>263</v>
      </c>
      <c r="B56" s="58" t="s">
        <v>436</v>
      </c>
    </row>
    <row r="57" spans="1:7">
      <c r="A57" s="58" t="s">
        <v>437</v>
      </c>
      <c r="B57" s="58" t="s">
        <v>438</v>
      </c>
    </row>
    <row r="58" spans="1:7">
      <c r="A58" s="58" t="s">
        <v>439</v>
      </c>
      <c r="B58" s="58" t="s">
        <v>440</v>
      </c>
    </row>
    <row r="59" spans="1:7">
      <c r="A59" s="58" t="s">
        <v>441</v>
      </c>
      <c r="B59" s="58" t="s">
        <v>442</v>
      </c>
    </row>
    <row r="60" spans="1:7">
      <c r="A60" s="58" t="s">
        <v>443</v>
      </c>
      <c r="B60" s="58" t="s">
        <v>444</v>
      </c>
    </row>
    <row r="61" spans="1:7">
      <c r="A61" s="58" t="s">
        <v>95</v>
      </c>
      <c r="B61" s="58" t="s">
        <v>445</v>
      </c>
    </row>
    <row r="62" spans="1:7">
      <c r="A62" s="58" t="s">
        <v>46</v>
      </c>
      <c r="B62" s="58" t="s">
        <v>446</v>
      </c>
    </row>
    <row r="63" spans="1:7">
      <c r="B63" s="58" t="s">
        <v>447</v>
      </c>
    </row>
    <row r="64" spans="1:7">
      <c r="B64" s="58" t="s">
        <v>448</v>
      </c>
    </row>
    <row r="65" spans="2:2">
      <c r="B65" s="58" t="s">
        <v>449</v>
      </c>
    </row>
    <row r="66" spans="2:2">
      <c r="B66" s="58" t="s">
        <v>450</v>
      </c>
    </row>
    <row r="67" spans="2:2">
      <c r="B67" s="58" t="s">
        <v>451</v>
      </c>
    </row>
    <row r="68" spans="2:2">
      <c r="B68" s="58" t="s">
        <v>452</v>
      </c>
    </row>
    <row r="69" spans="2:2">
      <c r="B69" s="58" t="s">
        <v>453</v>
      </c>
    </row>
  </sheetData>
  <sheetProtection algorithmName="SHA-512" hashValue="uN3Q73g9aWXKU8LrncDPZnj7mX3+PLJcrekOSDN7AHd8fLS00DMZam0TpUzDda46G5oD1UeaFMP0KGioN+su1Q==" saltValue="Rgn68Z6WO/X3HFzq3kyIO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showGridLines="0" tabSelected="1" workbookViewId="0">
      <pane ySplit="3" topLeftCell="A4" activePane="bottomLeft" state="frozen"/>
      <selection activeCell="E23" sqref="E23"/>
      <selection pane="bottomLeft" activeCell="I17" sqref="I17"/>
    </sheetView>
  </sheetViews>
  <sheetFormatPr defaultRowHeight="15"/>
  <cols>
    <col min="1" max="1" width="17.42578125" hidden="1" customWidth="1"/>
    <col min="2" max="2" width="31" bestFit="1" customWidth="1"/>
    <col min="3" max="3" width="11.5703125" bestFit="1" customWidth="1"/>
  </cols>
  <sheetData>
    <row r="1" spans="1:3" ht="19.5">
      <c r="B1" s="102" t="s">
        <v>10</v>
      </c>
    </row>
    <row r="2" spans="1:3">
      <c r="C2" s="104" t="s">
        <v>14</v>
      </c>
    </row>
    <row r="3" spans="1:3" ht="15.75">
      <c r="A3" s="103" t="s">
        <v>11</v>
      </c>
      <c r="B3" s="103" t="s">
        <v>12</v>
      </c>
      <c r="C3" s="103" t="s">
        <v>13</v>
      </c>
    </row>
    <row r="4" spans="1:3">
      <c r="A4">
        <v>1</v>
      </c>
      <c r="B4" t="str">
        <f>INDEX(SheetNames,A4)</f>
        <v>BUDGET SUBMISSION CHECKLIST</v>
      </c>
      <c r="C4" s="86" t="str">
        <f>HYPERLINK("#'"&amp;B4&amp;"'!A1","Go To Sheet")</f>
        <v>Go To Sheet</v>
      </c>
    </row>
    <row r="5" spans="1:3">
      <c r="A5">
        <v>3</v>
      </c>
      <c r="B5" t="str">
        <f t="shared" ref="B5:B13" si="0">INDEX(SheetNames,A5)</f>
        <v>1A Summary of Major Changes</v>
      </c>
      <c r="C5" s="86" t="str">
        <f t="shared" ref="C5:C13" si="1">HYPERLINK("#'"&amp;B5&amp;"'!A1","Go To Sheet")</f>
        <v>Go To Sheet</v>
      </c>
    </row>
    <row r="6" spans="1:3">
      <c r="A6">
        <v>4</v>
      </c>
      <c r="B6" t="str">
        <f t="shared" si="0"/>
        <v>1B Department Budget Summary</v>
      </c>
      <c r="C6" s="86" t="str">
        <f t="shared" si="1"/>
        <v>Go To Sheet</v>
      </c>
    </row>
    <row r="7" spans="1:3">
      <c r="A7">
        <v>5</v>
      </c>
      <c r="B7" t="str">
        <f t="shared" si="0"/>
        <v>2A Revenue Report</v>
      </c>
      <c r="C7" s="86" t="str">
        <f t="shared" si="1"/>
        <v>Go To Sheet</v>
      </c>
    </row>
    <row r="8" spans="1:3">
      <c r="A8">
        <v>6</v>
      </c>
      <c r="B8" t="str">
        <f t="shared" si="0"/>
        <v>3A Expenditure Changes</v>
      </c>
      <c r="C8" s="86" t="str">
        <f t="shared" si="1"/>
        <v>Go To Sheet</v>
      </c>
    </row>
    <row r="9" spans="1:3">
      <c r="A9">
        <v>7</v>
      </c>
      <c r="B9" t="str">
        <f t="shared" si="0"/>
        <v>3B Position Changes</v>
      </c>
      <c r="C9" s="86" t="str">
        <f t="shared" si="1"/>
        <v>Go To Sheet</v>
      </c>
    </row>
    <row r="10" spans="1:3">
      <c r="A10">
        <v>8</v>
      </c>
      <c r="B10" t="str">
        <f t="shared" si="0"/>
        <v>Fleet TC 2021</v>
      </c>
      <c r="C10" s="86" t="str">
        <f t="shared" si="1"/>
        <v>Go To Sheet</v>
      </c>
    </row>
    <row r="11" spans="1:3">
      <c r="A11">
        <v>9</v>
      </c>
      <c r="B11" t="str">
        <f t="shared" si="0"/>
        <v>Organizational Chart</v>
      </c>
      <c r="C11" s="86" t="str">
        <f t="shared" si="1"/>
        <v>Go To Sheet</v>
      </c>
    </row>
    <row r="12" spans="1:3">
      <c r="A12">
        <v>10</v>
      </c>
      <c r="B12" t="str">
        <f t="shared" si="0"/>
        <v>Prop J Cover Page Sample</v>
      </c>
      <c r="C12" s="86" t="str">
        <f t="shared" si="1"/>
        <v>Go To Sheet</v>
      </c>
    </row>
    <row r="13" spans="1:3">
      <c r="A13">
        <v>11</v>
      </c>
      <c r="B13" t="str">
        <f t="shared" si="0"/>
        <v>Contact Sheet</v>
      </c>
      <c r="C13" s="86" t="str">
        <f t="shared" si="1"/>
        <v>Go To Sheet</v>
      </c>
    </row>
    <row r="14" spans="1:3" hidden="1">
      <c r="A14">
        <v>35</v>
      </c>
      <c r="B14" t="e">
        <f t="shared" ref="B14" si="2">INDEX(SheetNames,A14)</f>
        <v>#REF!</v>
      </c>
      <c r="C14" s="86" t="e">
        <f t="shared" ref="C14" si="3">HYPERLINK("#'"&amp;B14&amp;"'!A1","Go To Sheet")</f>
        <v>#REF!</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17"/>
  <sheetViews>
    <sheetView showGridLines="0" zoomScale="75" zoomScaleNormal="75" zoomScaleSheetLayoutView="120" workbookViewId="0">
      <selection activeCell="E13" sqref="E13"/>
    </sheetView>
  </sheetViews>
  <sheetFormatPr defaultColWidth="8.85546875" defaultRowHeight="15"/>
  <cols>
    <col min="1" max="1" width="56.28515625" style="218" customWidth="1"/>
    <col min="2" max="2" width="80.85546875" style="218" customWidth="1"/>
    <col min="3" max="16384" width="8.85546875" style="218"/>
  </cols>
  <sheetData>
    <row r="1" spans="1:2" ht="60.6" customHeight="1" thickBot="1">
      <c r="A1" s="305" t="s">
        <v>613</v>
      </c>
      <c r="B1" s="306"/>
    </row>
    <row r="2" spans="1:2" ht="15.75" thickBot="1">
      <c r="A2" s="307" t="s">
        <v>15</v>
      </c>
      <c r="B2" s="308"/>
    </row>
    <row r="3" spans="1:2" ht="15.75" thickBot="1">
      <c r="A3" s="236" t="s">
        <v>16</v>
      </c>
      <c r="B3" s="223" t="s">
        <v>17</v>
      </c>
    </row>
    <row r="4" spans="1:2" ht="90">
      <c r="A4" s="237" t="s">
        <v>645</v>
      </c>
      <c r="B4" s="224" t="s">
        <v>662</v>
      </c>
    </row>
    <row r="5" spans="1:2" ht="90.75" thickBot="1">
      <c r="A5" s="225" t="s">
        <v>620</v>
      </c>
      <c r="B5" s="226" t="s">
        <v>663</v>
      </c>
    </row>
    <row r="6" spans="1:2" ht="105.75" thickBot="1">
      <c r="A6" s="238" t="s">
        <v>646</v>
      </c>
      <c r="B6" s="224" t="s">
        <v>664</v>
      </c>
    </row>
    <row r="7" spans="1:2" ht="120">
      <c r="A7" s="239" t="s">
        <v>647</v>
      </c>
      <c r="B7" s="224" t="s">
        <v>662</v>
      </c>
    </row>
    <row r="8" spans="1:2" ht="90">
      <c r="A8" s="240" t="s">
        <v>648</v>
      </c>
      <c r="B8" s="226" t="s">
        <v>665</v>
      </c>
    </row>
    <row r="9" spans="1:2" ht="75">
      <c r="A9" s="240" t="s">
        <v>621</v>
      </c>
      <c r="B9" s="226" t="s">
        <v>666</v>
      </c>
    </row>
    <row r="10" spans="1:2" ht="60">
      <c r="A10" s="222" t="s">
        <v>622</v>
      </c>
      <c r="B10" s="226" t="s">
        <v>667</v>
      </c>
    </row>
    <row r="11" spans="1:2" ht="60">
      <c r="A11" s="222" t="s">
        <v>623</v>
      </c>
      <c r="B11" s="226" t="s">
        <v>668</v>
      </c>
    </row>
    <row r="12" spans="1:2" ht="75">
      <c r="A12" s="222" t="s">
        <v>624</v>
      </c>
      <c r="B12" s="226" t="s">
        <v>669</v>
      </c>
    </row>
    <row r="13" spans="1:2" ht="225.75" thickBot="1">
      <c r="A13" s="241" t="s">
        <v>625</v>
      </c>
      <c r="B13" s="226" t="s">
        <v>745</v>
      </c>
    </row>
    <row r="14" spans="1:2">
      <c r="A14" s="219"/>
    </row>
    <row r="15" spans="1:2">
      <c r="A15" s="219"/>
    </row>
    <row r="16" spans="1:2">
      <c r="A16" s="219"/>
    </row>
    <row r="17" spans="1:1">
      <c r="A17" s="219"/>
    </row>
  </sheetData>
  <mergeCells count="2">
    <mergeCell ref="A1:B1"/>
    <mergeCell ref="A2:B2"/>
  </mergeCells>
  <pageMargins left="0.7" right="0.7" top="0.75" bottom="0.75" header="0.3" footer="0.3"/>
  <pageSetup scale="8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0"/>
  <sheetViews>
    <sheetView showGridLines="0" topLeftCell="A13" zoomScaleNormal="100" workbookViewId="0">
      <selection activeCell="D37" sqref="D37"/>
    </sheetView>
  </sheetViews>
  <sheetFormatPr defaultRowHeight="15"/>
  <sheetData>
    <row r="1" spans="1:19" s="106" customFormat="1" ht="49.35" customHeight="1" thickBot="1">
      <c r="A1" s="309" t="s">
        <v>614</v>
      </c>
      <c r="B1" s="310"/>
      <c r="C1" s="310"/>
      <c r="D1" s="310"/>
      <c r="E1" s="310"/>
      <c r="F1" s="310"/>
      <c r="G1" s="310"/>
      <c r="H1" s="310"/>
      <c r="I1" s="310"/>
      <c r="J1" s="310"/>
      <c r="K1" s="310"/>
      <c r="L1" s="310"/>
      <c r="M1" s="310"/>
      <c r="N1" s="310"/>
      <c r="O1" s="310"/>
      <c r="P1" s="310"/>
      <c r="Q1" s="310"/>
      <c r="R1" s="310"/>
      <c r="S1" s="311"/>
    </row>
    <row r="2" spans="1:19">
      <c r="A2" s="108"/>
      <c r="S2" s="109"/>
    </row>
    <row r="3" spans="1:19" ht="21">
      <c r="A3" s="110" t="s">
        <v>603</v>
      </c>
      <c r="S3" s="109"/>
    </row>
    <row r="4" spans="1:19" ht="21">
      <c r="A4" s="110" t="s">
        <v>602</v>
      </c>
      <c r="M4" s="244" t="s">
        <v>651</v>
      </c>
      <c r="S4" s="109"/>
    </row>
    <row r="5" spans="1:19">
      <c r="A5" s="108"/>
      <c r="S5" s="109"/>
    </row>
    <row r="6" spans="1:19">
      <c r="A6" s="108"/>
      <c r="B6" s="246"/>
      <c r="C6" s="246"/>
      <c r="D6" s="246"/>
      <c r="E6" s="246"/>
      <c r="F6" s="246"/>
      <c r="G6" s="246"/>
      <c r="S6" s="109"/>
    </row>
    <row r="7" spans="1:19">
      <c r="A7" s="108"/>
      <c r="B7" s="247" t="s">
        <v>670</v>
      </c>
      <c r="C7" s="246"/>
      <c r="D7" s="246"/>
      <c r="E7" s="246"/>
      <c r="F7" s="246"/>
      <c r="G7" s="246"/>
      <c r="S7" s="109"/>
    </row>
    <row r="8" spans="1:19" ht="15.75" thickBot="1">
      <c r="A8" s="108"/>
      <c r="B8" s="312"/>
      <c r="C8" s="312"/>
      <c r="D8" s="312"/>
      <c r="E8" s="312"/>
      <c r="F8" s="312"/>
      <c r="G8" s="312"/>
      <c r="S8" s="109"/>
    </row>
    <row r="9" spans="1:19" ht="15.75" thickTop="1">
      <c r="A9" s="108"/>
      <c r="B9" s="246"/>
      <c r="C9" s="246"/>
      <c r="D9" s="246"/>
      <c r="E9" s="246"/>
      <c r="F9" s="246"/>
      <c r="G9" s="246"/>
      <c r="S9" s="109"/>
    </row>
    <row r="10" spans="1:19" ht="48.75">
      <c r="A10" s="108"/>
      <c r="B10" s="248" t="s">
        <v>671</v>
      </c>
      <c r="C10" s="249" t="s">
        <v>672</v>
      </c>
      <c r="D10" s="249" t="s">
        <v>673</v>
      </c>
      <c r="E10" s="249" t="s">
        <v>674</v>
      </c>
      <c r="F10" s="249" t="s">
        <v>675</v>
      </c>
      <c r="G10" s="249" t="s">
        <v>676</v>
      </c>
      <c r="S10" s="109"/>
    </row>
    <row r="11" spans="1:19">
      <c r="A11" s="108"/>
      <c r="B11" s="250" t="s">
        <v>677</v>
      </c>
      <c r="C11" s="251">
        <v>66.234421999999995</v>
      </c>
      <c r="D11" s="251">
        <v>64.117690999999994</v>
      </c>
      <c r="E11" s="251">
        <v>-2.1167310000000001</v>
      </c>
      <c r="F11" s="251">
        <v>63.473345000000002</v>
      </c>
      <c r="G11" s="251">
        <v>-0.64434600000000597</v>
      </c>
      <c r="S11" s="109"/>
    </row>
    <row r="12" spans="1:19">
      <c r="A12" s="108"/>
      <c r="B12" s="250" t="s">
        <v>678</v>
      </c>
      <c r="C12" s="251">
        <v>0</v>
      </c>
      <c r="D12" s="251">
        <v>0</v>
      </c>
      <c r="E12" s="251">
        <v>0</v>
      </c>
      <c r="F12" s="251">
        <v>0</v>
      </c>
      <c r="G12" s="251">
        <v>0</v>
      </c>
      <c r="S12" s="109"/>
    </row>
    <row r="13" spans="1:19">
      <c r="A13" s="108"/>
      <c r="B13" s="252" t="s">
        <v>679</v>
      </c>
      <c r="C13" s="253">
        <v>66.234421999999995</v>
      </c>
      <c r="D13" s="253">
        <v>64.117690999999994</v>
      </c>
      <c r="E13" s="253">
        <v>-2.1167310000000001</v>
      </c>
      <c r="F13" s="253">
        <v>63.473345000000002</v>
      </c>
      <c r="G13" s="253">
        <v>-0.64434600000000597</v>
      </c>
      <c r="S13" s="109"/>
    </row>
    <row r="14" spans="1:19">
      <c r="A14" s="108"/>
      <c r="B14" s="246"/>
      <c r="C14" s="246"/>
      <c r="D14" s="246"/>
      <c r="E14" s="246"/>
      <c r="F14" s="246"/>
      <c r="G14" s="246"/>
      <c r="S14" s="109"/>
    </row>
    <row r="15" spans="1:19" ht="15.75" thickBot="1">
      <c r="A15" s="108"/>
      <c r="B15" s="313" t="s">
        <v>680</v>
      </c>
      <c r="C15" s="313"/>
      <c r="D15" s="254"/>
      <c r="E15" s="254"/>
      <c r="F15" s="254"/>
      <c r="G15" s="254"/>
      <c r="S15" s="109"/>
    </row>
    <row r="16" spans="1:19" ht="15.75" thickTop="1">
      <c r="A16" s="108"/>
      <c r="B16" s="250" t="s">
        <v>681</v>
      </c>
      <c r="C16" s="255">
        <v>148112</v>
      </c>
      <c r="D16" s="255">
        <v>151174</v>
      </c>
      <c r="E16" s="255">
        <v>3062</v>
      </c>
      <c r="F16" s="255">
        <v>155357</v>
      </c>
      <c r="G16" s="255">
        <v>4183</v>
      </c>
      <c r="S16" s="109"/>
    </row>
    <row r="17" spans="1:19">
      <c r="A17" s="108"/>
      <c r="B17" s="250" t="s">
        <v>682</v>
      </c>
      <c r="C17" s="255">
        <v>8359395</v>
      </c>
      <c r="D17" s="255">
        <v>8359395</v>
      </c>
      <c r="E17" s="255">
        <v>0</v>
      </c>
      <c r="F17" s="255">
        <v>8359395</v>
      </c>
      <c r="G17" s="255">
        <v>0</v>
      </c>
      <c r="S17" s="109"/>
    </row>
    <row r="18" spans="1:19">
      <c r="A18" s="108"/>
      <c r="B18" s="250" t="s">
        <v>683</v>
      </c>
      <c r="C18" s="255">
        <v>4306354</v>
      </c>
      <c r="D18" s="255">
        <v>4306354</v>
      </c>
      <c r="E18" s="255">
        <v>0</v>
      </c>
      <c r="F18" s="255">
        <v>4306354</v>
      </c>
      <c r="G18" s="255">
        <v>0</v>
      </c>
      <c r="S18" s="109"/>
    </row>
    <row r="19" spans="1:19">
      <c r="A19" s="108"/>
      <c r="B19" s="250" t="s">
        <v>684</v>
      </c>
      <c r="C19" s="255">
        <v>768195</v>
      </c>
      <c r="D19" s="255">
        <v>849607</v>
      </c>
      <c r="E19" s="255">
        <v>81412</v>
      </c>
      <c r="F19" s="255">
        <v>900000</v>
      </c>
      <c r="G19" s="255">
        <v>50393</v>
      </c>
      <c r="S19" s="109"/>
    </row>
    <row r="20" spans="1:19">
      <c r="A20" s="108"/>
      <c r="B20" s="246"/>
      <c r="C20" s="246"/>
      <c r="D20" s="246"/>
      <c r="E20" s="246"/>
      <c r="F20" s="246"/>
      <c r="G20" s="246"/>
      <c r="S20" s="109"/>
    </row>
    <row r="21" spans="1:19">
      <c r="A21" s="108"/>
      <c r="B21" s="250" t="s">
        <v>685</v>
      </c>
      <c r="C21" s="255">
        <v>0</v>
      </c>
      <c r="D21" s="255">
        <v>0</v>
      </c>
      <c r="E21" s="255">
        <v>0</v>
      </c>
      <c r="F21" s="255">
        <v>0</v>
      </c>
      <c r="G21" s="255">
        <v>0</v>
      </c>
      <c r="S21" s="109"/>
    </row>
    <row r="22" spans="1:19">
      <c r="B22" s="252" t="s">
        <v>686</v>
      </c>
      <c r="C22" s="256">
        <v>13582056</v>
      </c>
      <c r="D22" s="256">
        <v>13666530</v>
      </c>
      <c r="E22" s="257">
        <v>84474</v>
      </c>
      <c r="F22" s="257">
        <v>13721106</v>
      </c>
      <c r="G22" s="257">
        <v>54576</v>
      </c>
      <c r="S22" s="109"/>
    </row>
    <row r="23" spans="1:19">
      <c r="B23" s="246"/>
      <c r="C23" s="246"/>
      <c r="D23" s="246"/>
      <c r="E23" s="246"/>
      <c r="F23" s="246"/>
      <c r="G23" s="246"/>
      <c r="S23" s="109"/>
    </row>
    <row r="24" spans="1:19" ht="15.75" thickBot="1">
      <c r="B24" s="313" t="s">
        <v>687</v>
      </c>
      <c r="C24" s="313"/>
      <c r="D24" s="254"/>
      <c r="E24" s="254"/>
      <c r="F24" s="254"/>
      <c r="G24" s="254"/>
      <c r="S24" s="109"/>
    </row>
    <row r="25" spans="1:19" ht="15.75" thickTop="1">
      <c r="B25" s="250" t="s">
        <v>688</v>
      </c>
      <c r="C25" s="255">
        <v>7740752</v>
      </c>
      <c r="D25" s="255">
        <v>7712971</v>
      </c>
      <c r="E25" s="255">
        <v>-27781</v>
      </c>
      <c r="F25" s="255">
        <v>8043653</v>
      </c>
      <c r="G25" s="255">
        <v>330682</v>
      </c>
      <c r="S25" s="109"/>
    </row>
    <row r="26" spans="1:19">
      <c r="B26" s="250" t="s">
        <v>689</v>
      </c>
      <c r="C26" s="255">
        <v>3962513</v>
      </c>
      <c r="D26" s="255">
        <v>3692745</v>
      </c>
      <c r="E26" s="255">
        <v>-269768</v>
      </c>
      <c r="F26" s="255">
        <v>3686293</v>
      </c>
      <c r="G26" s="255">
        <v>-6452</v>
      </c>
      <c r="S26" s="109"/>
    </row>
    <row r="27" spans="1:19">
      <c r="B27" s="250" t="s">
        <v>690</v>
      </c>
      <c r="C27" s="255">
        <v>184890</v>
      </c>
      <c r="D27" s="255">
        <v>414510</v>
      </c>
      <c r="E27" s="255">
        <v>229620</v>
      </c>
      <c r="F27" s="255">
        <v>274266</v>
      </c>
      <c r="G27" s="255">
        <v>-140244</v>
      </c>
      <c r="S27" s="109"/>
    </row>
    <row r="28" spans="1:19">
      <c r="B28" s="250" t="s">
        <v>47</v>
      </c>
      <c r="C28" s="255">
        <v>79549</v>
      </c>
      <c r="D28" s="255">
        <v>209250</v>
      </c>
      <c r="E28" s="255">
        <v>129701</v>
      </c>
      <c r="F28" s="255">
        <v>79549</v>
      </c>
      <c r="G28" s="255">
        <v>-129701</v>
      </c>
      <c r="S28" s="109"/>
    </row>
    <row r="29" spans="1:19">
      <c r="B29" s="250" t="s">
        <v>691</v>
      </c>
      <c r="C29" s="255">
        <v>1614352</v>
      </c>
      <c r="D29" s="255">
        <v>1637054</v>
      </c>
      <c r="E29" s="255">
        <v>22702</v>
      </c>
      <c r="F29" s="255">
        <v>1637345</v>
      </c>
      <c r="G29" s="255">
        <v>291</v>
      </c>
      <c r="S29" s="109"/>
    </row>
    <row r="30" spans="1:19">
      <c r="B30" s="252" t="s">
        <v>692</v>
      </c>
      <c r="C30" s="257">
        <v>13582056</v>
      </c>
      <c r="D30" s="257">
        <v>13666530</v>
      </c>
      <c r="E30" s="257">
        <v>84474</v>
      </c>
      <c r="F30" s="257">
        <v>13721106</v>
      </c>
      <c r="G30" s="257">
        <v>54576</v>
      </c>
      <c r="S30" s="109"/>
    </row>
    <row r="31" spans="1:19">
      <c r="B31" s="246"/>
      <c r="C31" s="246"/>
      <c r="D31" s="246"/>
      <c r="E31" s="246"/>
      <c r="F31" s="246"/>
      <c r="G31" s="246"/>
      <c r="S31" s="109"/>
    </row>
    <row r="32" spans="1:19" ht="15.75" thickBot="1">
      <c r="B32" s="313" t="s">
        <v>693</v>
      </c>
      <c r="C32" s="313"/>
      <c r="D32" s="254"/>
      <c r="E32" s="254"/>
      <c r="F32" s="254"/>
      <c r="G32" s="254"/>
      <c r="S32" s="109"/>
    </row>
    <row r="33" spans="1:19" ht="15.75" thickTop="1">
      <c r="B33" s="250" t="s">
        <v>670</v>
      </c>
      <c r="C33" s="255">
        <v>13582056</v>
      </c>
      <c r="D33" s="255">
        <v>13666530</v>
      </c>
      <c r="E33" s="255">
        <v>84474</v>
      </c>
      <c r="F33" s="255">
        <v>13721106</v>
      </c>
      <c r="G33" s="255">
        <v>54576</v>
      </c>
      <c r="S33" s="109"/>
    </row>
    <row r="34" spans="1:19">
      <c r="B34" s="252" t="s">
        <v>694</v>
      </c>
      <c r="C34" s="257">
        <v>13582056</v>
      </c>
      <c r="D34" s="257">
        <v>13666530</v>
      </c>
      <c r="E34" s="257">
        <v>84474</v>
      </c>
      <c r="F34" s="257">
        <v>13721106</v>
      </c>
      <c r="G34" s="257">
        <v>54576</v>
      </c>
      <c r="S34" s="109"/>
    </row>
    <row r="35" spans="1:19">
      <c r="S35" s="109"/>
    </row>
    <row r="36" spans="1:19">
      <c r="S36" s="109"/>
    </row>
    <row r="37" spans="1:19">
      <c r="S37" s="109"/>
    </row>
    <row r="38" spans="1:19">
      <c r="S38" s="109"/>
    </row>
    <row r="39" spans="1:19">
      <c r="S39" s="109"/>
    </row>
    <row r="40" spans="1:19" ht="15.75" thickBot="1">
      <c r="A40" s="112"/>
      <c r="B40" s="112"/>
      <c r="C40" s="112"/>
      <c r="D40" s="112"/>
      <c r="E40" s="112"/>
      <c r="F40" s="112"/>
      <c r="G40" s="112"/>
      <c r="H40" s="112"/>
      <c r="I40" s="112"/>
      <c r="J40" s="112"/>
      <c r="K40" s="112"/>
      <c r="L40" s="112"/>
      <c r="M40" s="112"/>
      <c r="N40" s="112"/>
      <c r="O40" s="112"/>
      <c r="P40" s="112"/>
      <c r="Q40" s="112"/>
      <c r="R40" s="112"/>
      <c r="S40" s="113"/>
    </row>
  </sheetData>
  <mergeCells count="5">
    <mergeCell ref="A1:S1"/>
    <mergeCell ref="B8:G8"/>
    <mergeCell ref="B15:C15"/>
    <mergeCell ref="B24:C24"/>
    <mergeCell ref="B32:C32"/>
  </mergeCells>
  <pageMargins left="0.7" right="0.7" top="0.75" bottom="0.75" header="0.3" footer="0.3"/>
  <pageSetup scale="66"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26"/>
  <sheetViews>
    <sheetView showGridLines="0" zoomScale="80" zoomScaleNormal="80" workbookViewId="0"/>
  </sheetViews>
  <sheetFormatPr defaultRowHeight="15"/>
  <cols>
    <col min="1" max="1" width="8.85546875" customWidth="1"/>
    <col min="2" max="2" width="7.85546875" bestFit="1" customWidth="1"/>
    <col min="3" max="3" width="15.140625" bestFit="1" customWidth="1"/>
    <col min="4" max="4" width="20.85546875" bestFit="1" customWidth="1"/>
    <col min="5" max="5" width="14.5703125" bestFit="1" customWidth="1"/>
    <col min="6" max="6" width="20" customWidth="1"/>
    <col min="7" max="7" width="10.42578125" customWidth="1"/>
    <col min="8" max="8" width="20.42578125" customWidth="1"/>
    <col min="9" max="9" width="10.42578125" customWidth="1"/>
    <col min="10" max="10" width="12.140625" customWidth="1"/>
    <col min="11" max="11" width="11.85546875" customWidth="1"/>
    <col min="12" max="12" width="14" customWidth="1"/>
    <col min="13" max="13" width="12.5703125" customWidth="1"/>
    <col min="14" max="14" width="14.42578125" customWidth="1"/>
    <col min="15" max="15" width="14" customWidth="1"/>
    <col min="16" max="16" width="16.42578125" customWidth="1"/>
    <col min="17" max="17" width="14.5703125" customWidth="1"/>
    <col min="18" max="18" width="20.5703125" customWidth="1"/>
    <col min="19" max="19" width="12.5703125" bestFit="1" customWidth="1"/>
    <col min="20" max="20" width="12.5703125" customWidth="1"/>
    <col min="21" max="21" width="14.85546875" bestFit="1" customWidth="1"/>
    <col min="22" max="22" width="16.5703125" bestFit="1" customWidth="1"/>
    <col min="23" max="23" width="15.5703125" bestFit="1" customWidth="1"/>
    <col min="24" max="24" width="15.42578125" bestFit="1" customWidth="1"/>
    <col min="25" max="25" width="21.42578125" bestFit="1" customWidth="1"/>
    <col min="26" max="27" width="20.42578125" bestFit="1" customWidth="1"/>
    <col min="28" max="28" width="11.42578125" customWidth="1"/>
    <col min="29" max="29" width="24.140625" bestFit="1" customWidth="1"/>
  </cols>
  <sheetData>
    <row r="1" spans="1:29" ht="18">
      <c r="A1" s="28" t="s">
        <v>18</v>
      </c>
      <c r="B1" s="29"/>
    </row>
    <row r="2" spans="1:29" ht="18">
      <c r="A2" s="30" t="s">
        <v>19</v>
      </c>
      <c r="B2" s="31"/>
    </row>
    <row r="3" spans="1:29">
      <c r="A3" s="220" t="s">
        <v>615</v>
      </c>
      <c r="B3" s="220"/>
    </row>
    <row r="4" spans="1:29">
      <c r="A4" s="32"/>
      <c r="B4" s="32"/>
    </row>
    <row r="5" spans="1:29">
      <c r="A5" s="33" t="s">
        <v>592</v>
      </c>
      <c r="B5" s="31"/>
    </row>
    <row r="6" spans="1:29">
      <c r="A6" s="46" t="s">
        <v>20</v>
      </c>
      <c r="B6" s="31"/>
    </row>
    <row r="7" spans="1:29">
      <c r="A7" s="45" t="s">
        <v>581</v>
      </c>
      <c r="B7" s="31"/>
    </row>
    <row r="8" spans="1:29">
      <c r="A8" s="45" t="s">
        <v>582</v>
      </c>
      <c r="B8" s="31"/>
    </row>
    <row r="9" spans="1:29">
      <c r="A9" s="45" t="s">
        <v>594</v>
      </c>
      <c r="B9" s="31"/>
    </row>
    <row r="10" spans="1:29">
      <c r="A10" s="45" t="s">
        <v>21</v>
      </c>
      <c r="B10" s="31"/>
    </row>
    <row r="11" spans="1:29">
      <c r="A11" s="45" t="s">
        <v>583</v>
      </c>
      <c r="B11" s="31"/>
    </row>
    <row r="12" spans="1:29">
      <c r="A12" s="34" t="s">
        <v>22</v>
      </c>
      <c r="B12" s="31"/>
    </row>
    <row r="13" spans="1:29">
      <c r="A13" s="34" t="s">
        <v>23</v>
      </c>
      <c r="B13" s="31"/>
    </row>
    <row r="14" spans="1:29" ht="15.75" thickBot="1">
      <c r="A14" s="34" t="s">
        <v>24</v>
      </c>
      <c r="B14" s="31"/>
    </row>
    <row r="15" spans="1:29" ht="15.75" thickBot="1">
      <c r="V15" s="48"/>
      <c r="W15" s="49" t="s">
        <v>25</v>
      </c>
      <c r="X15" s="51">
        <f>SUBTOTAL(109,$X$18:$X$1048576)</f>
        <v>27911336</v>
      </c>
      <c r="Y15" s="50"/>
      <c r="Z15" s="49" t="s">
        <v>26</v>
      </c>
      <c r="AA15" s="52">
        <f>SUBTOTAL(109,$AA$18:$AA$1048576)</f>
        <v>27752309</v>
      </c>
    </row>
    <row r="16" spans="1:29" ht="15.75" thickBot="1">
      <c r="A16" s="59" t="s">
        <v>27</v>
      </c>
      <c r="B16" s="35"/>
      <c r="C16" s="35"/>
      <c r="D16" s="35"/>
      <c r="E16" s="35"/>
      <c r="F16" s="35"/>
      <c r="G16" s="35"/>
      <c r="H16" s="35"/>
      <c r="I16" s="35"/>
      <c r="J16" s="35"/>
      <c r="K16" s="35"/>
      <c r="L16" s="35"/>
      <c r="M16" s="35"/>
      <c r="N16" s="35"/>
      <c r="O16" s="35"/>
      <c r="P16" s="35"/>
      <c r="Q16" s="35"/>
      <c r="R16" s="35"/>
      <c r="S16" s="35"/>
      <c r="T16" s="35"/>
      <c r="U16" s="35"/>
      <c r="V16" s="314" t="s">
        <v>28</v>
      </c>
      <c r="W16" s="315"/>
      <c r="X16" s="316"/>
      <c r="Y16" s="314" t="s">
        <v>573</v>
      </c>
      <c r="Z16" s="315"/>
      <c r="AA16" s="316"/>
      <c r="AB16" s="42" t="s">
        <v>29</v>
      </c>
      <c r="AC16" s="43" t="s">
        <v>30</v>
      </c>
    </row>
    <row r="17" spans="1:29" ht="53.25" customHeight="1" thickBot="1">
      <c r="V17" s="48"/>
      <c r="W17" s="49" t="s">
        <v>52</v>
      </c>
      <c r="X17" s="51">
        <f>SUBTOTAL(109,$X$18:$X$1048576)</f>
        <v>27911336</v>
      </c>
      <c r="Y17" s="50"/>
      <c r="Z17" s="49" t="s">
        <v>53</v>
      </c>
      <c r="AA17" s="52">
        <f>SUBTOTAL(109,$AA$18:$AA$1048576)</f>
        <v>27752309</v>
      </c>
    </row>
    <row r="18" spans="1:29" ht="15.75" thickBot="1">
      <c r="A18" s="36" t="s">
        <v>54</v>
      </c>
      <c r="B18" s="35"/>
      <c r="C18" s="35"/>
      <c r="D18" s="35"/>
      <c r="E18" s="35"/>
      <c r="F18" s="35"/>
      <c r="G18" s="35"/>
      <c r="H18" s="35"/>
      <c r="I18" s="35"/>
      <c r="J18" s="35"/>
      <c r="K18" s="35"/>
      <c r="L18" s="35"/>
      <c r="M18" s="35"/>
      <c r="N18" s="35"/>
      <c r="O18" s="35"/>
      <c r="P18" s="35"/>
      <c r="Q18" s="35"/>
      <c r="R18" s="35"/>
      <c r="S18" s="35"/>
      <c r="T18" s="35"/>
      <c r="U18" s="35"/>
      <c r="V18" s="314" t="s">
        <v>653</v>
      </c>
      <c r="W18" s="315"/>
      <c r="X18" s="316"/>
      <c r="Y18" s="314" t="s">
        <v>654</v>
      </c>
      <c r="Z18" s="315"/>
      <c r="AA18" s="316"/>
      <c r="AB18" s="42" t="s">
        <v>29</v>
      </c>
      <c r="AC18" s="43" t="s">
        <v>30</v>
      </c>
    </row>
    <row r="19" spans="1:29" ht="45.75" thickBot="1">
      <c r="A19" s="38" t="s">
        <v>31</v>
      </c>
      <c r="B19" s="39" t="s">
        <v>584</v>
      </c>
      <c r="C19" s="39" t="s">
        <v>585</v>
      </c>
      <c r="D19" s="39" t="s">
        <v>156</v>
      </c>
      <c r="E19" s="39" t="s">
        <v>157</v>
      </c>
      <c r="F19" s="39" t="s">
        <v>158</v>
      </c>
      <c r="G19" s="39" t="s">
        <v>33</v>
      </c>
      <c r="H19" s="39" t="s">
        <v>586</v>
      </c>
      <c r="I19" s="39" t="s">
        <v>152</v>
      </c>
      <c r="J19" s="39" t="s">
        <v>34</v>
      </c>
      <c r="K19" s="39" t="s">
        <v>161</v>
      </c>
      <c r="L19" s="39" t="s">
        <v>35</v>
      </c>
      <c r="M19" s="39" t="s">
        <v>36</v>
      </c>
      <c r="N19" s="39" t="s">
        <v>153</v>
      </c>
      <c r="O19" s="39" t="s">
        <v>37</v>
      </c>
      <c r="P19" s="39" t="s">
        <v>587</v>
      </c>
      <c r="Q19" s="39" t="s">
        <v>590</v>
      </c>
      <c r="R19" s="39" t="s">
        <v>160</v>
      </c>
      <c r="S19" s="39" t="s">
        <v>39</v>
      </c>
      <c r="T19" s="39"/>
      <c r="U19" s="39" t="s">
        <v>154</v>
      </c>
      <c r="V19" s="39" t="s">
        <v>40</v>
      </c>
      <c r="W19" s="39" t="s">
        <v>41</v>
      </c>
      <c r="X19" s="39" t="s">
        <v>42</v>
      </c>
      <c r="Y19" s="39" t="s">
        <v>43</v>
      </c>
      <c r="Z19" s="39" t="s">
        <v>44</v>
      </c>
      <c r="AA19" s="39" t="s">
        <v>45</v>
      </c>
      <c r="AB19" s="40" t="s">
        <v>55</v>
      </c>
      <c r="AC19" s="44" t="s">
        <v>56</v>
      </c>
    </row>
    <row r="20" spans="1:29" ht="15.75">
      <c r="A20" s="277" t="s">
        <v>598</v>
      </c>
      <c r="B20" s="277" t="s">
        <v>215</v>
      </c>
      <c r="C20" s="277"/>
      <c r="D20" s="277"/>
      <c r="E20" s="277"/>
      <c r="F20" s="277"/>
      <c r="G20" s="277" t="s">
        <v>695</v>
      </c>
      <c r="H20" s="277" t="s">
        <v>670</v>
      </c>
      <c r="I20" s="277" t="s">
        <v>696</v>
      </c>
      <c r="J20" s="277" t="s">
        <v>697</v>
      </c>
      <c r="K20" s="277" t="s">
        <v>698</v>
      </c>
      <c r="L20" s="277" t="s">
        <v>699</v>
      </c>
      <c r="M20" s="277" t="s">
        <v>700</v>
      </c>
      <c r="N20" s="277" t="s">
        <v>701</v>
      </c>
      <c r="O20" s="277" t="s">
        <v>596</v>
      </c>
      <c r="P20" s="277" t="s">
        <v>321</v>
      </c>
      <c r="Q20" s="277" t="s">
        <v>702</v>
      </c>
      <c r="R20" s="277" t="s">
        <v>703</v>
      </c>
      <c r="S20" s="277"/>
      <c r="T20" s="277"/>
      <c r="U20" s="278"/>
      <c r="V20" s="277" t="s">
        <v>597</v>
      </c>
      <c r="W20" s="279">
        <v>8406739</v>
      </c>
      <c r="X20" s="279">
        <v>8359395</v>
      </c>
      <c r="Y20" s="280">
        <v>-47344</v>
      </c>
      <c r="Z20" s="279">
        <v>8406739</v>
      </c>
      <c r="AA20" s="279">
        <v>8359395</v>
      </c>
      <c r="AB20" s="280">
        <v>-47344</v>
      </c>
      <c r="AC20" s="281"/>
    </row>
    <row r="21" spans="1:29" ht="15.75">
      <c r="A21" s="277" t="s">
        <v>598</v>
      </c>
      <c r="B21" s="277" t="s">
        <v>215</v>
      </c>
      <c r="C21" s="277"/>
      <c r="D21" s="277"/>
      <c r="E21" s="277"/>
      <c r="F21" s="277"/>
      <c r="G21" s="277" t="s">
        <v>695</v>
      </c>
      <c r="H21" s="277" t="s">
        <v>670</v>
      </c>
      <c r="I21" s="277" t="s">
        <v>696</v>
      </c>
      <c r="J21" s="277" t="s">
        <v>697</v>
      </c>
      <c r="K21" s="277" t="s">
        <v>698</v>
      </c>
      <c r="L21" s="277" t="s">
        <v>699</v>
      </c>
      <c r="M21" s="277" t="s">
        <v>700</v>
      </c>
      <c r="N21" s="277" t="s">
        <v>701</v>
      </c>
      <c r="O21" s="277" t="s">
        <v>596</v>
      </c>
      <c r="P21" s="277" t="s">
        <v>321</v>
      </c>
      <c r="Q21" s="277" t="s">
        <v>704</v>
      </c>
      <c r="R21" s="277" t="s">
        <v>705</v>
      </c>
      <c r="S21" s="277"/>
      <c r="T21" s="277"/>
      <c r="U21" s="278"/>
      <c r="V21" s="277" t="s">
        <v>597</v>
      </c>
      <c r="W21" s="279">
        <v>4330744</v>
      </c>
      <c r="X21" s="279">
        <v>4306354</v>
      </c>
      <c r="Y21" s="280">
        <v>-24390</v>
      </c>
      <c r="Z21" s="279">
        <v>4330744</v>
      </c>
      <c r="AA21" s="279">
        <v>4306354</v>
      </c>
      <c r="AB21" s="280">
        <v>-24390</v>
      </c>
      <c r="AC21" s="282"/>
    </row>
    <row r="22" spans="1:29" ht="15.75">
      <c r="A22" s="277" t="s">
        <v>598</v>
      </c>
      <c r="B22" s="277" t="s">
        <v>215</v>
      </c>
      <c r="C22" s="277"/>
      <c r="D22" s="277"/>
      <c r="E22" s="277"/>
      <c r="F22" s="277"/>
      <c r="G22" s="277" t="s">
        <v>695</v>
      </c>
      <c r="H22" s="277" t="s">
        <v>670</v>
      </c>
      <c r="I22" s="277" t="s">
        <v>696</v>
      </c>
      <c r="J22" s="277" t="s">
        <v>697</v>
      </c>
      <c r="K22" s="277" t="s">
        <v>726</v>
      </c>
      <c r="L22" s="277" t="s">
        <v>699</v>
      </c>
      <c r="M22" s="277" t="s">
        <v>727</v>
      </c>
      <c r="N22" s="277" t="s">
        <v>701</v>
      </c>
      <c r="O22" s="277" t="s">
        <v>596</v>
      </c>
      <c r="P22" s="277" t="s">
        <v>321</v>
      </c>
      <c r="Q22" s="277" t="s">
        <v>728</v>
      </c>
      <c r="R22" s="277" t="s">
        <v>729</v>
      </c>
      <c r="S22" s="277"/>
      <c r="T22" s="277"/>
      <c r="U22" s="278"/>
      <c r="V22" s="277" t="s">
        <v>597</v>
      </c>
      <c r="W22" s="279">
        <v>429053</v>
      </c>
      <c r="X22" s="279">
        <v>-393</v>
      </c>
      <c r="Y22" s="280">
        <v>-429446</v>
      </c>
      <c r="Z22" s="279">
        <v>429446</v>
      </c>
      <c r="AA22" s="279">
        <v>0</v>
      </c>
      <c r="AB22" s="280">
        <v>-429446</v>
      </c>
      <c r="AC22" s="281"/>
    </row>
    <row r="23" spans="1:29" ht="15.75">
      <c r="A23" s="277" t="s">
        <v>598</v>
      </c>
      <c r="B23" s="277" t="s">
        <v>215</v>
      </c>
      <c r="C23" s="277"/>
      <c r="D23" s="277"/>
      <c r="E23" s="277"/>
      <c r="F23" s="277"/>
      <c r="G23" s="277" t="s">
        <v>695</v>
      </c>
      <c r="H23" s="277" t="s">
        <v>670</v>
      </c>
      <c r="I23" s="277" t="s">
        <v>696</v>
      </c>
      <c r="J23" s="277" t="s">
        <v>697</v>
      </c>
      <c r="K23" s="277" t="s">
        <v>730</v>
      </c>
      <c r="L23" s="277" t="s">
        <v>699</v>
      </c>
      <c r="M23" s="277" t="s">
        <v>731</v>
      </c>
      <c r="N23" s="277" t="s">
        <v>701</v>
      </c>
      <c r="O23" s="277" t="s">
        <v>596</v>
      </c>
      <c r="P23" s="277" t="s">
        <v>321</v>
      </c>
      <c r="Q23" s="277" t="s">
        <v>728</v>
      </c>
      <c r="R23" s="277" t="s">
        <v>729</v>
      </c>
      <c r="S23" s="277"/>
      <c r="T23" s="277"/>
      <c r="U23" s="278"/>
      <c r="V23" s="277" t="s">
        <v>597</v>
      </c>
      <c r="W23" s="279">
        <v>480000</v>
      </c>
      <c r="X23" s="279">
        <v>850000</v>
      </c>
      <c r="Y23" s="280">
        <v>370000</v>
      </c>
      <c r="Z23" s="279">
        <v>480000</v>
      </c>
      <c r="AA23" s="279">
        <v>900000</v>
      </c>
      <c r="AB23" s="280">
        <v>420000</v>
      </c>
      <c r="AC23" s="282"/>
    </row>
    <row r="24" spans="1:29" ht="15.75">
      <c r="A24" s="277" t="s">
        <v>598</v>
      </c>
      <c r="B24" s="277" t="s">
        <v>215</v>
      </c>
      <c r="C24" s="277"/>
      <c r="D24" s="277"/>
      <c r="E24" s="277"/>
      <c r="F24" s="277"/>
      <c r="G24" s="277" t="s">
        <v>695</v>
      </c>
      <c r="H24" s="277" t="s">
        <v>670</v>
      </c>
      <c r="I24" s="277" t="s">
        <v>696</v>
      </c>
      <c r="J24" s="277" t="s">
        <v>697</v>
      </c>
      <c r="K24" s="277" t="s">
        <v>732</v>
      </c>
      <c r="L24" s="277" t="s">
        <v>733</v>
      </c>
      <c r="M24" s="277" t="s">
        <v>734</v>
      </c>
      <c r="N24" s="277" t="s">
        <v>701</v>
      </c>
      <c r="O24" s="277" t="s">
        <v>596</v>
      </c>
      <c r="P24" s="277" t="s">
        <v>321</v>
      </c>
      <c r="Q24" s="277" t="s">
        <v>735</v>
      </c>
      <c r="R24" s="277" t="s">
        <v>736</v>
      </c>
      <c r="S24" s="277"/>
      <c r="T24" s="277"/>
      <c r="U24" s="278"/>
      <c r="V24" s="277" t="s">
        <v>597</v>
      </c>
      <c r="W24" s="279">
        <v>148112</v>
      </c>
      <c r="X24" s="279">
        <v>151174</v>
      </c>
      <c r="Y24" s="280">
        <v>3062</v>
      </c>
      <c r="Z24" s="279">
        <v>148112</v>
      </c>
      <c r="AA24" s="279">
        <v>155357</v>
      </c>
      <c r="AB24" s="280">
        <v>7245</v>
      </c>
      <c r="AC24" s="281"/>
    </row>
    <row r="25" spans="1:29" ht="15.75" thickBot="1">
      <c r="A25" s="258"/>
      <c r="B25" s="258"/>
      <c r="C25" s="258"/>
      <c r="D25" s="258"/>
      <c r="E25" s="258"/>
      <c r="F25" s="258"/>
      <c r="G25" s="258"/>
      <c r="H25" s="258"/>
      <c r="I25" s="258"/>
      <c r="J25" s="258"/>
      <c r="K25" s="258"/>
      <c r="L25" s="258"/>
      <c r="M25" s="258"/>
      <c r="N25" s="258"/>
      <c r="O25" s="258"/>
      <c r="P25" s="258"/>
      <c r="Q25" s="258"/>
      <c r="R25" s="258"/>
      <c r="S25" s="258"/>
      <c r="T25" s="258"/>
      <c r="U25" s="259" t="s">
        <v>737</v>
      </c>
      <c r="V25" s="258"/>
      <c r="W25" s="260">
        <v>240963</v>
      </c>
      <c r="X25" s="260">
        <v>578276</v>
      </c>
      <c r="Y25" s="260">
        <v>337313</v>
      </c>
      <c r="Z25" s="260">
        <v>240963</v>
      </c>
      <c r="AA25" s="260">
        <v>310097</v>
      </c>
      <c r="AB25" s="260">
        <v>69134</v>
      </c>
      <c r="AC25" s="262"/>
    </row>
    <row r="26" spans="1:29" ht="15.75" thickBot="1">
      <c r="A26" s="258"/>
      <c r="B26" s="258"/>
      <c r="C26" s="258"/>
      <c r="D26" s="258"/>
      <c r="E26" s="258"/>
      <c r="F26" s="258"/>
      <c r="G26" s="258"/>
      <c r="H26" s="258"/>
      <c r="I26" s="258"/>
      <c r="J26" s="258"/>
      <c r="K26" s="258"/>
      <c r="L26" s="258"/>
      <c r="M26" s="258"/>
      <c r="N26" s="258"/>
      <c r="O26" s="258"/>
      <c r="P26" s="258"/>
      <c r="Q26" s="258"/>
      <c r="R26" s="258"/>
      <c r="S26" s="258"/>
      <c r="T26" s="258"/>
      <c r="U26" s="259" t="s">
        <v>738</v>
      </c>
      <c r="V26" s="258"/>
      <c r="W26" s="260">
        <v>13794648</v>
      </c>
      <c r="X26" s="260">
        <v>13666530</v>
      </c>
      <c r="Y26" s="261">
        <v>-128118</v>
      </c>
      <c r="Z26" s="260">
        <v>13795041</v>
      </c>
      <c r="AA26" s="260">
        <v>13721106</v>
      </c>
      <c r="AB26" s="261">
        <v>-73935</v>
      </c>
    </row>
  </sheetData>
  <autoFilter ref="A17:AC23"/>
  <mergeCells count="4">
    <mergeCell ref="V16:X16"/>
    <mergeCell ref="Y16:AA16"/>
    <mergeCell ref="V18:X18"/>
    <mergeCell ref="Y18:AA18"/>
  </mergeCells>
  <pageMargins left="0.25" right="0.25" top="0.75" bottom="0.75" header="0.3" footer="0.3"/>
  <pageSetup paperSize="5" scale="30"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2"/>
  <sheetViews>
    <sheetView showGridLines="0" topLeftCell="J9" zoomScale="62" zoomScaleNormal="62" zoomScaleSheetLayoutView="70" workbookViewId="0">
      <selection activeCell="AC22" sqref="AC22"/>
    </sheetView>
  </sheetViews>
  <sheetFormatPr defaultRowHeight="15"/>
  <cols>
    <col min="1" max="1" width="13.140625" customWidth="1"/>
    <col min="2" max="2" width="10.42578125" bestFit="1" customWidth="1"/>
    <col min="3" max="3" width="20" bestFit="1" customWidth="1"/>
    <col min="4" max="4" width="27.5703125" bestFit="1" customWidth="1"/>
    <col min="5" max="5" width="20" bestFit="1" customWidth="1"/>
    <col min="6" max="6" width="27.5703125" bestFit="1" customWidth="1"/>
    <col min="7" max="7" width="13.140625" bestFit="1" customWidth="1"/>
    <col min="8" max="8" width="27.140625" bestFit="1" customWidth="1"/>
    <col min="9" max="9" width="13.5703125" bestFit="1" customWidth="1"/>
    <col min="10" max="10" width="16.42578125" bestFit="1" customWidth="1"/>
    <col min="11" max="11" width="16" bestFit="1" customWidth="1"/>
    <col min="12" max="12" width="18.5703125" bestFit="1" customWidth="1"/>
    <col min="13" max="13" width="16.42578125" bestFit="1" customWidth="1"/>
    <col min="14" max="14" width="18.85546875" bestFit="1" customWidth="1"/>
    <col min="15" max="15" width="18.140625" bestFit="1" customWidth="1"/>
    <col min="16" max="16" width="21" bestFit="1" customWidth="1"/>
    <col min="17" max="17" width="20.5703125" bestFit="1" customWidth="1"/>
    <col min="18" max="18" width="27.85546875" bestFit="1" customWidth="1"/>
    <col min="19" max="19" width="17.42578125" bestFit="1" customWidth="1"/>
    <col min="20" max="20" width="17.42578125" customWidth="1"/>
    <col min="21" max="21" width="20.42578125" bestFit="1" customWidth="1"/>
    <col min="22" max="22" width="21.5703125" bestFit="1" customWidth="1"/>
    <col min="23" max="23" width="20.42578125" bestFit="1" customWidth="1"/>
    <col min="24" max="24" width="22.7109375" bestFit="1" customWidth="1"/>
    <col min="25" max="25" width="23" bestFit="1" customWidth="1"/>
    <col min="26" max="26" width="21.5703125" bestFit="1" customWidth="1"/>
    <col min="27" max="27" width="30.140625" bestFit="1" customWidth="1"/>
    <col min="28" max="28" width="18.42578125" bestFit="1" customWidth="1"/>
    <col min="29" max="29" width="35" bestFit="1" customWidth="1"/>
  </cols>
  <sheetData>
    <row r="1" spans="1:29" ht="18">
      <c r="A1" s="28" t="s">
        <v>50</v>
      </c>
      <c r="B1" s="29"/>
    </row>
    <row r="2" spans="1:29" ht="18">
      <c r="A2" s="30" t="s">
        <v>19</v>
      </c>
      <c r="B2" s="31"/>
    </row>
    <row r="3" spans="1:29">
      <c r="A3" s="220" t="s">
        <v>616</v>
      </c>
      <c r="B3" s="220"/>
    </row>
    <row r="4" spans="1:29">
      <c r="A4" s="32"/>
      <c r="B4" s="32"/>
    </row>
    <row r="5" spans="1:29">
      <c r="A5" s="33" t="s">
        <v>591</v>
      </c>
      <c r="B5" s="31"/>
    </row>
    <row r="6" spans="1:29">
      <c r="A6" s="46" t="s">
        <v>20</v>
      </c>
      <c r="B6" s="31"/>
    </row>
    <row r="7" spans="1:29">
      <c r="A7" s="45" t="s">
        <v>581</v>
      </c>
      <c r="B7" s="31"/>
    </row>
    <row r="8" spans="1:29">
      <c r="A8" s="45" t="s">
        <v>582</v>
      </c>
      <c r="B8" s="31"/>
    </row>
    <row r="9" spans="1:29">
      <c r="A9" s="45" t="s">
        <v>21</v>
      </c>
      <c r="B9" s="31"/>
    </row>
    <row r="10" spans="1:29">
      <c r="A10" s="45" t="s">
        <v>593</v>
      </c>
      <c r="B10" s="31"/>
    </row>
    <row r="11" spans="1:29">
      <c r="A11" s="45" t="s">
        <v>583</v>
      </c>
      <c r="B11" s="31"/>
    </row>
    <row r="12" spans="1:29">
      <c r="A12" s="34" t="s">
        <v>51</v>
      </c>
      <c r="B12" s="31"/>
    </row>
    <row r="13" spans="1:29">
      <c r="A13" s="34" t="s">
        <v>23</v>
      </c>
      <c r="B13" s="31"/>
    </row>
    <row r="14" spans="1:29" ht="15.75" thickBot="1">
      <c r="A14" s="34" t="s">
        <v>24</v>
      </c>
      <c r="B14" s="31"/>
    </row>
    <row r="15" spans="1:29" ht="16.5" thickBot="1">
      <c r="A15" s="263"/>
      <c r="B15" s="263"/>
      <c r="C15" s="263"/>
      <c r="D15" s="263"/>
      <c r="E15" s="263"/>
      <c r="F15" s="263"/>
      <c r="G15" s="263"/>
      <c r="H15" s="263"/>
      <c r="I15" s="263"/>
      <c r="J15" s="263"/>
      <c r="K15" s="263"/>
      <c r="L15" s="263"/>
      <c r="M15" s="263"/>
      <c r="N15" s="263"/>
      <c r="O15" s="263"/>
      <c r="P15" s="263"/>
      <c r="Q15" s="263"/>
      <c r="R15" s="263"/>
      <c r="S15" s="263"/>
      <c r="T15" s="263"/>
      <c r="U15" s="263"/>
      <c r="V15" s="264"/>
      <c r="W15" s="265" t="s">
        <v>52</v>
      </c>
      <c r="X15" s="266">
        <f>SUBTOTAL(109,$X$18:$X$1048576)</f>
        <v>14823082</v>
      </c>
      <c r="Y15" s="267"/>
      <c r="Z15" s="265" t="s">
        <v>53</v>
      </c>
      <c r="AA15" s="268">
        <f>SUBTOTAL(109,$AA$18:$AA$1048576)</f>
        <v>14341300</v>
      </c>
      <c r="AB15" s="263"/>
      <c r="AC15" s="263"/>
    </row>
    <row r="16" spans="1:29" ht="16.5" thickBot="1">
      <c r="A16" s="269" t="s">
        <v>54</v>
      </c>
      <c r="B16" s="270"/>
      <c r="C16" s="270"/>
      <c r="D16" s="270"/>
      <c r="E16" s="270"/>
      <c r="F16" s="270"/>
      <c r="G16" s="270"/>
      <c r="H16" s="270"/>
      <c r="I16" s="270"/>
      <c r="J16" s="270"/>
      <c r="K16" s="270"/>
      <c r="L16" s="270"/>
      <c r="M16" s="270"/>
      <c r="N16" s="270"/>
      <c r="O16" s="270"/>
      <c r="P16" s="270"/>
      <c r="Q16" s="270"/>
      <c r="R16" s="270"/>
      <c r="S16" s="270"/>
      <c r="T16" s="270"/>
      <c r="U16" s="270"/>
      <c r="V16" s="317" t="s">
        <v>653</v>
      </c>
      <c r="W16" s="318"/>
      <c r="X16" s="319"/>
      <c r="Y16" s="317" t="s">
        <v>654</v>
      </c>
      <c r="Z16" s="318"/>
      <c r="AA16" s="319"/>
      <c r="AB16" s="271" t="s">
        <v>29</v>
      </c>
      <c r="AC16" s="272" t="s">
        <v>30</v>
      </c>
    </row>
    <row r="17" spans="1:29" ht="56.25" customHeight="1" thickBot="1">
      <c r="A17" s="273" t="s">
        <v>31</v>
      </c>
      <c r="B17" s="274" t="s">
        <v>584</v>
      </c>
      <c r="C17" s="274" t="s">
        <v>585</v>
      </c>
      <c r="D17" s="274" t="s">
        <v>156</v>
      </c>
      <c r="E17" s="274" t="s">
        <v>157</v>
      </c>
      <c r="F17" s="274" t="s">
        <v>158</v>
      </c>
      <c r="G17" s="274" t="s">
        <v>33</v>
      </c>
      <c r="H17" s="274" t="s">
        <v>586</v>
      </c>
      <c r="I17" s="274" t="s">
        <v>152</v>
      </c>
      <c r="J17" s="274" t="s">
        <v>34</v>
      </c>
      <c r="K17" s="274" t="s">
        <v>161</v>
      </c>
      <c r="L17" s="274" t="s">
        <v>35</v>
      </c>
      <c r="M17" s="274" t="s">
        <v>36</v>
      </c>
      <c r="N17" s="274" t="s">
        <v>153</v>
      </c>
      <c r="O17" s="274" t="s">
        <v>37</v>
      </c>
      <c r="P17" s="274" t="s">
        <v>587</v>
      </c>
      <c r="Q17" s="274" t="s">
        <v>590</v>
      </c>
      <c r="R17" s="274" t="s">
        <v>160</v>
      </c>
      <c r="S17" s="274" t="s">
        <v>39</v>
      </c>
      <c r="T17" s="274"/>
      <c r="U17" s="274" t="s">
        <v>154</v>
      </c>
      <c r="V17" s="274" t="s">
        <v>40</v>
      </c>
      <c r="W17" s="274" t="s">
        <v>41</v>
      </c>
      <c r="X17" s="274" t="s">
        <v>42</v>
      </c>
      <c r="Y17" s="274" t="s">
        <v>43</v>
      </c>
      <c r="Z17" s="274" t="s">
        <v>44</v>
      </c>
      <c r="AA17" s="274" t="s">
        <v>45</v>
      </c>
      <c r="AB17" s="275" t="s">
        <v>55</v>
      </c>
      <c r="AC17" s="276" t="s">
        <v>56</v>
      </c>
    </row>
    <row r="18" spans="1:29" s="291" customFormat="1" ht="78.75">
      <c r="A18" s="288" t="s">
        <v>598</v>
      </c>
      <c r="B18" s="288" t="s">
        <v>215</v>
      </c>
      <c r="C18" s="288"/>
      <c r="D18" s="288"/>
      <c r="E18" s="288"/>
      <c r="F18" s="288"/>
      <c r="G18" s="288" t="s">
        <v>695</v>
      </c>
      <c r="H18" s="288" t="s">
        <v>670</v>
      </c>
      <c r="I18" s="288" t="s">
        <v>696</v>
      </c>
      <c r="J18" s="288" t="s">
        <v>697</v>
      </c>
      <c r="K18" s="288" t="s">
        <v>706</v>
      </c>
      <c r="L18" s="288" t="s">
        <v>699</v>
      </c>
      <c r="M18" s="288" t="s">
        <v>707</v>
      </c>
      <c r="N18" s="288" t="s">
        <v>701</v>
      </c>
      <c r="O18" s="288" t="s">
        <v>596</v>
      </c>
      <c r="P18" s="288" t="s">
        <v>321</v>
      </c>
      <c r="Q18" s="288" t="s">
        <v>708</v>
      </c>
      <c r="R18" s="288" t="s">
        <v>709</v>
      </c>
      <c r="S18" s="288"/>
      <c r="T18" s="288"/>
      <c r="U18" s="289"/>
      <c r="V18" s="288" t="s">
        <v>597</v>
      </c>
      <c r="W18" s="290">
        <v>500</v>
      </c>
      <c r="X18" s="290">
        <v>10500</v>
      </c>
      <c r="Y18" s="290">
        <v>10000</v>
      </c>
      <c r="Z18" s="290">
        <v>500</v>
      </c>
      <c r="AA18" s="290">
        <v>10500</v>
      </c>
      <c r="AB18" s="290">
        <v>10000</v>
      </c>
      <c r="AC18" s="283" t="s">
        <v>739</v>
      </c>
    </row>
    <row r="19" spans="1:29" s="291" customFormat="1" ht="78.75">
      <c r="A19" s="288" t="s">
        <v>598</v>
      </c>
      <c r="B19" s="288" t="s">
        <v>215</v>
      </c>
      <c r="C19" s="288"/>
      <c r="D19" s="288"/>
      <c r="E19" s="288"/>
      <c r="F19" s="288"/>
      <c r="G19" s="288" t="s">
        <v>695</v>
      </c>
      <c r="H19" s="288" t="s">
        <v>670</v>
      </c>
      <c r="I19" s="288" t="s">
        <v>696</v>
      </c>
      <c r="J19" s="288" t="s">
        <v>697</v>
      </c>
      <c r="K19" s="288" t="s">
        <v>706</v>
      </c>
      <c r="L19" s="288" t="s">
        <v>699</v>
      </c>
      <c r="M19" s="288" t="s">
        <v>707</v>
      </c>
      <c r="N19" s="288" t="s">
        <v>701</v>
      </c>
      <c r="O19" s="288" t="s">
        <v>596</v>
      </c>
      <c r="P19" s="288" t="s">
        <v>321</v>
      </c>
      <c r="Q19" s="288" t="s">
        <v>708</v>
      </c>
      <c r="R19" s="288" t="s">
        <v>710</v>
      </c>
      <c r="S19" s="288"/>
      <c r="T19" s="288"/>
      <c r="U19" s="289"/>
      <c r="V19" s="288" t="s">
        <v>597</v>
      </c>
      <c r="W19" s="290">
        <v>10000</v>
      </c>
      <c r="X19" s="290">
        <v>35000</v>
      </c>
      <c r="Y19" s="290">
        <v>25000</v>
      </c>
      <c r="Z19" s="290">
        <v>10000</v>
      </c>
      <c r="AA19" s="290">
        <v>35000</v>
      </c>
      <c r="AB19" s="290">
        <v>25000</v>
      </c>
      <c r="AC19" s="283" t="s">
        <v>739</v>
      </c>
    </row>
    <row r="20" spans="1:29" s="291" customFormat="1" ht="78.75">
      <c r="A20" s="288" t="s">
        <v>598</v>
      </c>
      <c r="B20" s="288" t="s">
        <v>215</v>
      </c>
      <c r="C20" s="288"/>
      <c r="D20" s="288"/>
      <c r="E20" s="288"/>
      <c r="F20" s="288"/>
      <c r="G20" s="288" t="s">
        <v>695</v>
      </c>
      <c r="H20" s="288" t="s">
        <v>670</v>
      </c>
      <c r="I20" s="288" t="s">
        <v>696</v>
      </c>
      <c r="J20" s="288" t="s">
        <v>697</v>
      </c>
      <c r="K20" s="288" t="s">
        <v>706</v>
      </c>
      <c r="L20" s="288" t="s">
        <v>699</v>
      </c>
      <c r="M20" s="288" t="s">
        <v>707</v>
      </c>
      <c r="N20" s="288" t="s">
        <v>701</v>
      </c>
      <c r="O20" s="288" t="s">
        <v>596</v>
      </c>
      <c r="P20" s="288" t="s">
        <v>321</v>
      </c>
      <c r="Q20" s="288" t="s">
        <v>708</v>
      </c>
      <c r="R20" s="288" t="s">
        <v>711</v>
      </c>
      <c r="S20" s="288"/>
      <c r="T20" s="288"/>
      <c r="U20" s="289"/>
      <c r="V20" s="288" t="s">
        <v>597</v>
      </c>
      <c r="W20" s="290">
        <v>2836</v>
      </c>
      <c r="X20" s="290">
        <v>27836</v>
      </c>
      <c r="Y20" s="290">
        <v>25000</v>
      </c>
      <c r="Z20" s="290">
        <v>2836</v>
      </c>
      <c r="AA20" s="290">
        <v>27836</v>
      </c>
      <c r="AB20" s="290">
        <v>25000</v>
      </c>
      <c r="AC20" s="283" t="s">
        <v>739</v>
      </c>
    </row>
    <row r="21" spans="1:29" s="291" customFormat="1" ht="15.75">
      <c r="A21" s="288" t="s">
        <v>598</v>
      </c>
      <c r="B21" s="288" t="s">
        <v>215</v>
      </c>
      <c r="C21" s="288"/>
      <c r="D21" s="288"/>
      <c r="E21" s="288"/>
      <c r="F21" s="288"/>
      <c r="G21" s="288" t="s">
        <v>695</v>
      </c>
      <c r="H21" s="288" t="s">
        <v>670</v>
      </c>
      <c r="I21" s="288" t="s">
        <v>696</v>
      </c>
      <c r="J21" s="288" t="s">
        <v>697</v>
      </c>
      <c r="K21" s="288" t="s">
        <v>706</v>
      </c>
      <c r="L21" s="288" t="s">
        <v>699</v>
      </c>
      <c r="M21" s="288" t="s">
        <v>707</v>
      </c>
      <c r="N21" s="288" t="s">
        <v>701</v>
      </c>
      <c r="O21" s="288" t="s">
        <v>596</v>
      </c>
      <c r="P21" s="288" t="s">
        <v>321</v>
      </c>
      <c r="Q21" s="288" t="s">
        <v>708</v>
      </c>
      <c r="R21" s="288" t="s">
        <v>712</v>
      </c>
      <c r="S21" s="288"/>
      <c r="T21" s="288"/>
      <c r="U21" s="289"/>
      <c r="V21" s="288" t="s">
        <v>597</v>
      </c>
      <c r="W21" s="290" t="s">
        <v>597</v>
      </c>
      <c r="X21" s="290">
        <v>126663</v>
      </c>
      <c r="Y21" s="290">
        <v>126663</v>
      </c>
      <c r="Z21" s="290" t="s">
        <v>597</v>
      </c>
      <c r="AA21" s="290">
        <v>0</v>
      </c>
      <c r="AB21" s="290">
        <v>0</v>
      </c>
      <c r="AC21" s="283"/>
    </row>
    <row r="22" spans="1:29" s="291" customFormat="1" ht="47.25">
      <c r="A22" s="288" t="s">
        <v>598</v>
      </c>
      <c r="B22" s="288" t="s">
        <v>215</v>
      </c>
      <c r="C22" s="288"/>
      <c r="D22" s="288"/>
      <c r="E22" s="288"/>
      <c r="F22" s="288"/>
      <c r="G22" s="288" t="s">
        <v>695</v>
      </c>
      <c r="H22" s="288" t="s">
        <v>670</v>
      </c>
      <c r="I22" s="288" t="s">
        <v>696</v>
      </c>
      <c r="J22" s="288" t="s">
        <v>697</v>
      </c>
      <c r="K22" s="288" t="s">
        <v>706</v>
      </c>
      <c r="L22" s="288" t="s">
        <v>699</v>
      </c>
      <c r="M22" s="288" t="s">
        <v>707</v>
      </c>
      <c r="N22" s="288" t="s">
        <v>701</v>
      </c>
      <c r="O22" s="288" t="s">
        <v>596</v>
      </c>
      <c r="P22" s="288" t="s">
        <v>321</v>
      </c>
      <c r="Q22" s="288" t="s">
        <v>708</v>
      </c>
      <c r="R22" s="288" t="s">
        <v>713</v>
      </c>
      <c r="S22" s="288"/>
      <c r="T22" s="288"/>
      <c r="U22" s="289"/>
      <c r="V22" s="288" t="s">
        <v>597</v>
      </c>
      <c r="W22" s="290">
        <v>10000</v>
      </c>
      <c r="X22" s="290">
        <v>10000</v>
      </c>
      <c r="Y22" s="290">
        <v>0</v>
      </c>
      <c r="Z22" s="290">
        <v>10000</v>
      </c>
      <c r="AA22" s="290">
        <v>7895</v>
      </c>
      <c r="AB22" s="292">
        <v>-2105</v>
      </c>
      <c r="AC22" s="283" t="s">
        <v>740</v>
      </c>
    </row>
    <row r="23" spans="1:29" s="291" customFormat="1" ht="47.25">
      <c r="A23" s="288" t="s">
        <v>598</v>
      </c>
      <c r="B23" s="288" t="s">
        <v>215</v>
      </c>
      <c r="C23" s="288"/>
      <c r="D23" s="288"/>
      <c r="E23" s="288"/>
      <c r="F23" s="288"/>
      <c r="G23" s="288" t="s">
        <v>695</v>
      </c>
      <c r="H23" s="288" t="s">
        <v>670</v>
      </c>
      <c r="I23" s="288" t="s">
        <v>696</v>
      </c>
      <c r="J23" s="288" t="s">
        <v>697</v>
      </c>
      <c r="K23" s="288" t="s">
        <v>706</v>
      </c>
      <c r="L23" s="288" t="s">
        <v>699</v>
      </c>
      <c r="M23" s="288" t="s">
        <v>707</v>
      </c>
      <c r="N23" s="288" t="s">
        <v>701</v>
      </c>
      <c r="O23" s="288" t="s">
        <v>596</v>
      </c>
      <c r="P23" s="288" t="s">
        <v>321</v>
      </c>
      <c r="Q23" s="288" t="s">
        <v>708</v>
      </c>
      <c r="R23" s="288" t="s">
        <v>714</v>
      </c>
      <c r="S23" s="288"/>
      <c r="T23" s="288"/>
      <c r="U23" s="289"/>
      <c r="V23" s="288" t="s">
        <v>597</v>
      </c>
      <c r="W23" s="290" t="s">
        <v>597</v>
      </c>
      <c r="X23" s="290">
        <v>43160</v>
      </c>
      <c r="Y23" s="290">
        <v>43160</v>
      </c>
      <c r="Z23" s="290" t="s">
        <v>597</v>
      </c>
      <c r="AA23" s="290">
        <v>43160</v>
      </c>
      <c r="AB23" s="290">
        <v>43160</v>
      </c>
      <c r="AC23" s="283" t="s">
        <v>740</v>
      </c>
    </row>
    <row r="24" spans="1:29" s="291" customFormat="1" ht="15.75">
      <c r="A24" s="288" t="s">
        <v>598</v>
      </c>
      <c r="B24" s="288" t="s">
        <v>215</v>
      </c>
      <c r="C24" s="288"/>
      <c r="D24" s="288"/>
      <c r="E24" s="288"/>
      <c r="F24" s="288"/>
      <c r="G24" s="288" t="s">
        <v>695</v>
      </c>
      <c r="H24" s="288" t="s">
        <v>670</v>
      </c>
      <c r="I24" s="288" t="s">
        <v>696</v>
      </c>
      <c r="J24" s="288" t="s">
        <v>697</v>
      </c>
      <c r="K24" s="288" t="s">
        <v>706</v>
      </c>
      <c r="L24" s="288" t="s">
        <v>699</v>
      </c>
      <c r="M24" s="288" t="s">
        <v>707</v>
      </c>
      <c r="N24" s="288" t="s">
        <v>701</v>
      </c>
      <c r="O24" s="288" t="s">
        <v>596</v>
      </c>
      <c r="P24" s="288" t="s">
        <v>321</v>
      </c>
      <c r="Q24" s="288" t="s">
        <v>708</v>
      </c>
      <c r="R24" s="288" t="s">
        <v>715</v>
      </c>
      <c r="S24" s="288"/>
      <c r="T24" s="288"/>
      <c r="U24" s="289"/>
      <c r="V24" s="288" t="s">
        <v>597</v>
      </c>
      <c r="W24" s="290">
        <v>500</v>
      </c>
      <c r="X24" s="290">
        <v>500</v>
      </c>
      <c r="Y24" s="290">
        <v>0</v>
      </c>
      <c r="Z24" s="290">
        <v>500</v>
      </c>
      <c r="AA24" s="290">
        <v>208</v>
      </c>
      <c r="AB24" s="292">
        <v>-292</v>
      </c>
      <c r="AC24" s="283" t="s">
        <v>741</v>
      </c>
    </row>
    <row r="25" spans="1:29" s="291" customFormat="1" ht="47.25">
      <c r="A25" s="288" t="s">
        <v>598</v>
      </c>
      <c r="B25" s="288" t="s">
        <v>215</v>
      </c>
      <c r="C25" s="288"/>
      <c r="D25" s="288"/>
      <c r="E25" s="288"/>
      <c r="F25" s="288"/>
      <c r="G25" s="288" t="s">
        <v>695</v>
      </c>
      <c r="H25" s="288" t="s">
        <v>670</v>
      </c>
      <c r="I25" s="288" t="s">
        <v>696</v>
      </c>
      <c r="J25" s="288" t="s">
        <v>697</v>
      </c>
      <c r="K25" s="288" t="s">
        <v>706</v>
      </c>
      <c r="L25" s="288" t="s">
        <v>699</v>
      </c>
      <c r="M25" s="288" t="s">
        <v>707</v>
      </c>
      <c r="N25" s="288" t="s">
        <v>701</v>
      </c>
      <c r="O25" s="288" t="s">
        <v>596</v>
      </c>
      <c r="P25" s="288" t="s">
        <v>321</v>
      </c>
      <c r="Q25" s="288" t="s">
        <v>708</v>
      </c>
      <c r="R25" s="288" t="s">
        <v>716</v>
      </c>
      <c r="S25" s="288"/>
      <c r="T25" s="288"/>
      <c r="U25" s="289"/>
      <c r="V25" s="288" t="s">
        <v>597</v>
      </c>
      <c r="W25" s="290">
        <v>45000</v>
      </c>
      <c r="X25" s="290">
        <v>45000</v>
      </c>
      <c r="Y25" s="290">
        <v>0</v>
      </c>
      <c r="Z25" s="290">
        <v>45000</v>
      </c>
      <c r="AA25" s="290">
        <v>35291</v>
      </c>
      <c r="AB25" s="292">
        <v>-9709</v>
      </c>
      <c r="AC25" s="283" t="s">
        <v>742</v>
      </c>
    </row>
    <row r="26" spans="1:29" s="291" customFormat="1" ht="47.25">
      <c r="A26" s="288" t="s">
        <v>598</v>
      </c>
      <c r="B26" s="288" t="s">
        <v>215</v>
      </c>
      <c r="C26" s="288"/>
      <c r="D26" s="288"/>
      <c r="E26" s="288"/>
      <c r="F26" s="288"/>
      <c r="G26" s="288" t="s">
        <v>695</v>
      </c>
      <c r="H26" s="288" t="s">
        <v>670</v>
      </c>
      <c r="I26" s="288" t="s">
        <v>696</v>
      </c>
      <c r="J26" s="288" t="s">
        <v>697</v>
      </c>
      <c r="K26" s="288" t="s">
        <v>706</v>
      </c>
      <c r="L26" s="288" t="s">
        <v>699</v>
      </c>
      <c r="M26" s="288" t="s">
        <v>707</v>
      </c>
      <c r="N26" s="288" t="s">
        <v>701</v>
      </c>
      <c r="O26" s="288" t="s">
        <v>596</v>
      </c>
      <c r="P26" s="288" t="s">
        <v>321</v>
      </c>
      <c r="Q26" s="288" t="s">
        <v>717</v>
      </c>
      <c r="R26" s="288" t="s">
        <v>718</v>
      </c>
      <c r="S26" s="288"/>
      <c r="T26" s="288"/>
      <c r="U26" s="289"/>
      <c r="V26" s="288" t="s">
        <v>597</v>
      </c>
      <c r="W26" s="290">
        <v>3500</v>
      </c>
      <c r="X26" s="290">
        <v>0</v>
      </c>
      <c r="Y26" s="292">
        <v>-3500</v>
      </c>
      <c r="Z26" s="290">
        <v>3500</v>
      </c>
      <c r="AA26" s="290">
        <v>0</v>
      </c>
      <c r="AB26" s="292">
        <v>-3500</v>
      </c>
      <c r="AC26" s="283" t="s">
        <v>743</v>
      </c>
    </row>
    <row r="27" spans="1:29" s="291" customFormat="1" ht="15.75">
      <c r="A27" s="288" t="s">
        <v>598</v>
      </c>
      <c r="B27" s="288" t="s">
        <v>215</v>
      </c>
      <c r="C27" s="288"/>
      <c r="D27" s="288"/>
      <c r="E27" s="288"/>
      <c r="F27" s="288"/>
      <c r="G27" s="288" t="s">
        <v>695</v>
      </c>
      <c r="H27" s="288" t="s">
        <v>670</v>
      </c>
      <c r="I27" s="288" t="s">
        <v>696</v>
      </c>
      <c r="J27" s="288" t="s">
        <v>697</v>
      </c>
      <c r="K27" s="288" t="s">
        <v>706</v>
      </c>
      <c r="L27" s="288" t="s">
        <v>699</v>
      </c>
      <c r="M27" s="288" t="s">
        <v>707</v>
      </c>
      <c r="N27" s="288" t="s">
        <v>701</v>
      </c>
      <c r="O27" s="288" t="s">
        <v>596</v>
      </c>
      <c r="P27" s="288" t="s">
        <v>321</v>
      </c>
      <c r="Q27" s="288" t="s">
        <v>717</v>
      </c>
      <c r="R27" s="288" t="s">
        <v>719</v>
      </c>
      <c r="S27" s="288"/>
      <c r="T27" s="288"/>
      <c r="U27" s="289"/>
      <c r="V27" s="288" t="s">
        <v>597</v>
      </c>
      <c r="W27" s="290">
        <v>11127</v>
      </c>
      <c r="X27" s="290">
        <v>11128</v>
      </c>
      <c r="Y27" s="290">
        <v>1</v>
      </c>
      <c r="Z27" s="290">
        <v>11127</v>
      </c>
      <c r="AA27" s="290">
        <v>11419</v>
      </c>
      <c r="AB27" s="290">
        <v>292</v>
      </c>
      <c r="AC27" s="283"/>
    </row>
    <row r="28" spans="1:29" s="291" customFormat="1" ht="47.25">
      <c r="A28" s="288" t="s">
        <v>598</v>
      </c>
      <c r="B28" s="288" t="s">
        <v>215</v>
      </c>
      <c r="C28" s="288"/>
      <c r="D28" s="288"/>
      <c r="E28" s="288"/>
      <c r="F28" s="288"/>
      <c r="G28" s="288" t="s">
        <v>695</v>
      </c>
      <c r="H28" s="288" t="s">
        <v>670</v>
      </c>
      <c r="I28" s="288" t="s">
        <v>696</v>
      </c>
      <c r="J28" s="288" t="s">
        <v>697</v>
      </c>
      <c r="K28" s="288" t="s">
        <v>706</v>
      </c>
      <c r="L28" s="288" t="s">
        <v>699</v>
      </c>
      <c r="M28" s="288" t="s">
        <v>707</v>
      </c>
      <c r="N28" s="288" t="s">
        <v>701</v>
      </c>
      <c r="O28" s="288" t="s">
        <v>596</v>
      </c>
      <c r="P28" s="288" t="s">
        <v>321</v>
      </c>
      <c r="Q28" s="288" t="s">
        <v>717</v>
      </c>
      <c r="R28" s="288" t="s">
        <v>720</v>
      </c>
      <c r="S28" s="288"/>
      <c r="T28" s="288"/>
      <c r="U28" s="289"/>
      <c r="V28" s="288" t="s">
        <v>597</v>
      </c>
      <c r="W28" s="290">
        <v>25000</v>
      </c>
      <c r="X28" s="290">
        <v>0</v>
      </c>
      <c r="Y28" s="292">
        <v>-25000</v>
      </c>
      <c r="Z28" s="290">
        <v>25000</v>
      </c>
      <c r="AA28" s="290">
        <v>0</v>
      </c>
      <c r="AB28" s="292">
        <v>-25000</v>
      </c>
      <c r="AC28" s="283" t="s">
        <v>740</v>
      </c>
    </row>
    <row r="29" spans="1:29" s="291" customFormat="1" ht="31.5">
      <c r="A29" s="288" t="s">
        <v>598</v>
      </c>
      <c r="B29" s="288" t="s">
        <v>215</v>
      </c>
      <c r="C29" s="288"/>
      <c r="D29" s="288"/>
      <c r="E29" s="288"/>
      <c r="F29" s="288"/>
      <c r="G29" s="288" t="s">
        <v>695</v>
      </c>
      <c r="H29" s="288" t="s">
        <v>670</v>
      </c>
      <c r="I29" s="288" t="s">
        <v>696</v>
      </c>
      <c r="J29" s="288" t="s">
        <v>697</v>
      </c>
      <c r="K29" s="288" t="s">
        <v>706</v>
      </c>
      <c r="L29" s="288" t="s">
        <v>699</v>
      </c>
      <c r="M29" s="288" t="s">
        <v>707</v>
      </c>
      <c r="N29" s="288" t="s">
        <v>701</v>
      </c>
      <c r="O29" s="288" t="s">
        <v>596</v>
      </c>
      <c r="P29" s="288" t="s">
        <v>321</v>
      </c>
      <c r="Q29" s="288" t="s">
        <v>717</v>
      </c>
      <c r="R29" s="288" t="s">
        <v>721</v>
      </c>
      <c r="S29" s="288"/>
      <c r="T29" s="288"/>
      <c r="U29" s="289"/>
      <c r="V29" s="288" t="s">
        <v>597</v>
      </c>
      <c r="W29" s="290">
        <v>132500</v>
      </c>
      <c r="X29" s="290">
        <v>138788</v>
      </c>
      <c r="Y29" s="290">
        <v>6288</v>
      </c>
      <c r="Z29" s="290">
        <v>132500</v>
      </c>
      <c r="AA29" s="290">
        <v>138788</v>
      </c>
      <c r="AB29" s="290">
        <v>6288</v>
      </c>
      <c r="AC29" s="283" t="s">
        <v>744</v>
      </c>
    </row>
    <row r="30" spans="1:29" s="291" customFormat="1" ht="15.75">
      <c r="A30" s="288" t="s">
        <v>598</v>
      </c>
      <c r="B30" s="288" t="s">
        <v>215</v>
      </c>
      <c r="C30" s="288"/>
      <c r="D30" s="288"/>
      <c r="E30" s="288"/>
      <c r="F30" s="288"/>
      <c r="G30" s="288" t="s">
        <v>695</v>
      </c>
      <c r="H30" s="288" t="s">
        <v>670</v>
      </c>
      <c r="I30" s="288" t="s">
        <v>696</v>
      </c>
      <c r="J30" s="288" t="s">
        <v>697</v>
      </c>
      <c r="K30" s="288" t="s">
        <v>722</v>
      </c>
      <c r="L30" s="288" t="s">
        <v>699</v>
      </c>
      <c r="M30" s="288" t="s">
        <v>723</v>
      </c>
      <c r="N30" s="288" t="s">
        <v>701</v>
      </c>
      <c r="O30" s="288" t="s">
        <v>596</v>
      </c>
      <c r="P30" s="288" t="s">
        <v>321</v>
      </c>
      <c r="Q30" s="288" t="s">
        <v>724</v>
      </c>
      <c r="R30" s="288" t="s">
        <v>725</v>
      </c>
      <c r="S30" s="288"/>
      <c r="T30" s="288"/>
      <c r="U30" s="289"/>
      <c r="V30" s="288" t="s">
        <v>597</v>
      </c>
      <c r="W30" s="290" t="s">
        <v>597</v>
      </c>
      <c r="X30" s="290">
        <v>129701</v>
      </c>
      <c r="Y30" s="290">
        <v>129701</v>
      </c>
      <c r="Z30" s="290" t="s">
        <v>597</v>
      </c>
      <c r="AA30" s="290">
        <v>0</v>
      </c>
      <c r="AB30" s="290">
        <v>0</v>
      </c>
      <c r="AC30" s="283"/>
    </row>
    <row r="31" spans="1:29" ht="16.5" thickBot="1">
      <c r="A31" s="284"/>
      <c r="B31" s="284"/>
      <c r="C31" s="284"/>
      <c r="D31" s="284"/>
      <c r="E31" s="284"/>
      <c r="F31" s="284"/>
      <c r="G31" s="284"/>
      <c r="H31" s="284"/>
      <c r="I31" s="284"/>
      <c r="J31" s="284"/>
      <c r="K31" s="284"/>
      <c r="L31" s="284"/>
      <c r="M31" s="284"/>
      <c r="N31" s="284"/>
      <c r="O31" s="284"/>
      <c r="P31" s="284"/>
      <c r="Q31" s="284"/>
      <c r="R31" s="284"/>
      <c r="S31" s="284"/>
      <c r="T31" s="284"/>
      <c r="U31" s="285" t="s">
        <v>737</v>
      </c>
      <c r="V31" s="284"/>
      <c r="W31" s="286">
        <v>240963</v>
      </c>
      <c r="X31" s="286">
        <v>578276</v>
      </c>
      <c r="Y31" s="286">
        <v>337313</v>
      </c>
      <c r="Z31" s="286">
        <v>240963</v>
      </c>
      <c r="AA31" s="286">
        <v>310097</v>
      </c>
      <c r="AB31" s="286">
        <v>69134</v>
      </c>
      <c r="AC31" s="283"/>
    </row>
    <row r="32" spans="1:29" ht="16.5" thickBot="1">
      <c r="A32" s="284"/>
      <c r="B32" s="284"/>
      <c r="C32" s="284"/>
      <c r="D32" s="284"/>
      <c r="E32" s="284"/>
      <c r="F32" s="284"/>
      <c r="G32" s="284"/>
      <c r="H32" s="284"/>
      <c r="I32" s="284"/>
      <c r="J32" s="284"/>
      <c r="K32" s="284"/>
      <c r="L32" s="284"/>
      <c r="M32" s="284"/>
      <c r="N32" s="284"/>
      <c r="O32" s="284"/>
      <c r="P32" s="284"/>
      <c r="Q32" s="284"/>
      <c r="R32" s="284"/>
      <c r="S32" s="284"/>
      <c r="T32" s="284"/>
      <c r="U32" s="285" t="s">
        <v>738</v>
      </c>
      <c r="V32" s="284"/>
      <c r="W32" s="286">
        <v>13794648</v>
      </c>
      <c r="X32" s="286">
        <v>13666530</v>
      </c>
      <c r="Y32" s="287">
        <v>-128118</v>
      </c>
      <c r="Z32" s="286">
        <v>13795041</v>
      </c>
      <c r="AA32" s="286">
        <v>13721106</v>
      </c>
      <c r="AB32" s="287">
        <v>-73935</v>
      </c>
      <c r="AC32" s="263"/>
    </row>
  </sheetData>
  <autoFilter ref="A17:AC31"/>
  <mergeCells count="2">
    <mergeCell ref="V16:X16"/>
    <mergeCell ref="Y16:AA16"/>
  </mergeCells>
  <pageMargins left="0.7" right="0.7" top="0.75" bottom="0.75" header="0.3" footer="0.3"/>
  <pageSetup scale="13"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O40"/>
  <sheetViews>
    <sheetView showGridLines="0" topLeftCell="AA5" zoomScale="62" zoomScaleNormal="62" zoomScaleSheetLayoutView="70" workbookViewId="0">
      <selection activeCell="AH11" sqref="AH11"/>
    </sheetView>
  </sheetViews>
  <sheetFormatPr defaultRowHeight="15"/>
  <cols>
    <col min="1" max="1" width="12.42578125" customWidth="1"/>
    <col min="2" max="2" width="10.42578125" bestFit="1" customWidth="1"/>
    <col min="3" max="3" width="20" bestFit="1" customWidth="1"/>
    <col min="4" max="4" width="27.5703125" bestFit="1" customWidth="1"/>
    <col min="5" max="5" width="20" bestFit="1" customWidth="1"/>
    <col min="6" max="6" width="27.5703125" bestFit="1" customWidth="1"/>
    <col min="7" max="7" width="21.140625" bestFit="1" customWidth="1"/>
    <col min="8" max="8" width="18.140625" bestFit="1" customWidth="1"/>
    <col min="9" max="9" width="13.5703125" bestFit="1" customWidth="1"/>
    <col min="10" max="10" width="16.42578125" bestFit="1" customWidth="1"/>
    <col min="11" max="11" width="16" bestFit="1" customWidth="1"/>
    <col min="12" max="12" width="18.5703125" bestFit="1" customWidth="1"/>
    <col min="13" max="13" width="16.42578125" bestFit="1" customWidth="1"/>
    <col min="14" max="14" width="18.85546875" bestFit="1" customWidth="1"/>
    <col min="15" max="15" width="18.140625" bestFit="1" customWidth="1"/>
    <col min="16" max="16" width="21" bestFit="1" customWidth="1"/>
    <col min="17" max="17" width="20.5703125" bestFit="1" customWidth="1"/>
    <col min="18" max="18" width="17.42578125" bestFit="1" customWidth="1"/>
    <col min="19" max="19" width="21.5703125" bestFit="1" customWidth="1"/>
    <col min="20" max="20" width="10.140625" bestFit="1" customWidth="1"/>
    <col min="21" max="21" width="15.5703125" bestFit="1" customWidth="1"/>
    <col min="22" max="22" width="11.140625" bestFit="1" customWidth="1"/>
    <col min="23" max="23" width="21.5703125" bestFit="1" customWidth="1"/>
    <col min="24" max="24" width="21.140625" bestFit="1" customWidth="1"/>
    <col min="25" max="25" width="20.140625" bestFit="1" customWidth="1"/>
    <col min="26" max="26" width="8.85546875" bestFit="1" customWidth="1"/>
    <col min="27" max="27" width="21.5703125" bestFit="1" customWidth="1"/>
    <col min="28" max="28" width="20.42578125" bestFit="1" customWidth="1"/>
    <col min="29" max="29" width="20" bestFit="1" customWidth="1"/>
    <col min="30" max="30" width="21.5703125" bestFit="1" customWidth="1"/>
    <col min="31" max="31" width="20.42578125" bestFit="1" customWidth="1"/>
    <col min="32" max="32" width="16.5703125" bestFit="1" customWidth="1"/>
    <col min="33" max="33" width="19.5703125" bestFit="1" customWidth="1"/>
    <col min="34" max="34" width="18.5703125" bestFit="1" customWidth="1"/>
    <col min="35" max="35" width="18.140625" bestFit="1" customWidth="1"/>
    <col min="36" max="36" width="19.5703125" bestFit="1" customWidth="1"/>
    <col min="37" max="37" width="18.5703125" bestFit="1" customWidth="1"/>
    <col min="38" max="38" width="19.42578125" customWidth="1"/>
    <col min="39" max="40" width="16.85546875" bestFit="1" customWidth="1"/>
    <col min="41" max="41" width="36.42578125" customWidth="1"/>
  </cols>
  <sheetData>
    <row r="1" spans="1:38" ht="18">
      <c r="A1" s="28" t="s">
        <v>57</v>
      </c>
      <c r="B1" s="29"/>
    </row>
    <row r="2" spans="1:38" ht="18">
      <c r="A2" s="30" t="s">
        <v>19</v>
      </c>
      <c r="B2" s="31"/>
    </row>
    <row r="3" spans="1:38">
      <c r="A3" s="220" t="s">
        <v>617</v>
      </c>
      <c r="B3" s="220"/>
    </row>
    <row r="4" spans="1:38">
      <c r="A4" s="32"/>
      <c r="B4" s="32"/>
    </row>
    <row r="5" spans="1:38">
      <c r="A5" s="33" t="s">
        <v>580</v>
      </c>
      <c r="B5" s="31"/>
    </row>
    <row r="6" spans="1:38">
      <c r="A6" s="46" t="s">
        <v>20</v>
      </c>
      <c r="B6" s="31"/>
    </row>
    <row r="7" spans="1:38">
      <c r="A7" s="45" t="s">
        <v>581</v>
      </c>
      <c r="B7" s="31"/>
    </row>
    <row r="8" spans="1:38">
      <c r="A8" s="45" t="s">
        <v>582</v>
      </c>
      <c r="B8" s="31"/>
    </row>
    <row r="9" spans="1:38">
      <c r="A9" s="45" t="s">
        <v>21</v>
      </c>
      <c r="B9" s="31"/>
    </row>
    <row r="10" spans="1:38">
      <c r="A10" s="45" t="s">
        <v>583</v>
      </c>
      <c r="B10" s="31"/>
    </row>
    <row r="11" spans="1:38">
      <c r="A11" s="34" t="s">
        <v>58</v>
      </c>
      <c r="B11" s="31"/>
    </row>
    <row r="12" spans="1:38">
      <c r="A12" s="34" t="s">
        <v>23</v>
      </c>
      <c r="B12" s="31"/>
    </row>
    <row r="13" spans="1:38">
      <c r="A13" s="34" t="s">
        <v>24</v>
      </c>
      <c r="B13" s="31"/>
    </row>
    <row r="14" spans="1:38">
      <c r="A14" s="34"/>
      <c r="B14" s="31"/>
    </row>
    <row r="15" spans="1:38" ht="15.75" thickBot="1">
      <c r="A15" s="242"/>
      <c r="B15" s="243"/>
    </row>
    <row r="16" spans="1:38" ht="15.75" thickBot="1">
      <c r="AA16" s="48"/>
      <c r="AB16" s="49" t="s">
        <v>59</v>
      </c>
      <c r="AC16" s="51">
        <f>SUBTOTAL(109,$AC$19:$AC$1048576)</f>
        <v>0</v>
      </c>
      <c r="AD16" s="50"/>
      <c r="AE16" s="49" t="s">
        <v>60</v>
      </c>
      <c r="AF16" s="51">
        <f>SUBTOTAL(109,$AF$19:$AF$1048576)</f>
        <v>0</v>
      </c>
      <c r="AG16" s="50"/>
      <c r="AH16" s="49" t="s">
        <v>61</v>
      </c>
      <c r="AI16" s="51">
        <f>SUBTOTAL(109,$AI$19:$AI$1048576)</f>
        <v>0</v>
      </c>
      <c r="AJ16" s="50"/>
      <c r="AK16" s="49" t="s">
        <v>62</v>
      </c>
      <c r="AL16" s="52">
        <f>SUBTOTAL(109,$AL$19:$AL$1048576)</f>
        <v>0</v>
      </c>
    </row>
    <row r="17" spans="1:41" ht="15.75" thickBot="1">
      <c r="A17" s="36" t="s">
        <v>63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14" t="s">
        <v>573</v>
      </c>
      <c r="AB17" s="315"/>
      <c r="AC17" s="315"/>
      <c r="AD17" s="315"/>
      <c r="AE17" s="315"/>
      <c r="AF17" s="316"/>
      <c r="AG17" s="314" t="s">
        <v>654</v>
      </c>
      <c r="AH17" s="315"/>
      <c r="AI17" s="315"/>
      <c r="AJ17" s="315"/>
      <c r="AK17" s="315"/>
      <c r="AL17" s="316"/>
      <c r="AM17" s="320" t="s">
        <v>29</v>
      </c>
      <c r="AN17" s="321"/>
      <c r="AO17" s="43" t="s">
        <v>64</v>
      </c>
    </row>
    <row r="18" spans="1:41" ht="56.25" customHeight="1" thickBot="1">
      <c r="A18" s="38" t="s">
        <v>31</v>
      </c>
      <c r="B18" s="39" t="s">
        <v>584</v>
      </c>
      <c r="C18" s="39" t="s">
        <v>585</v>
      </c>
      <c r="D18" s="39" t="s">
        <v>156</v>
      </c>
      <c r="E18" s="39" t="s">
        <v>157</v>
      </c>
      <c r="F18" s="39" t="s">
        <v>158</v>
      </c>
      <c r="G18" s="39" t="s">
        <v>33</v>
      </c>
      <c r="H18" s="39" t="s">
        <v>586</v>
      </c>
      <c r="I18" s="39" t="s">
        <v>152</v>
      </c>
      <c r="J18" s="39" t="s">
        <v>34</v>
      </c>
      <c r="K18" s="39" t="s">
        <v>161</v>
      </c>
      <c r="L18" s="39" t="s">
        <v>35</v>
      </c>
      <c r="M18" s="39" t="s">
        <v>36</v>
      </c>
      <c r="N18" s="39" t="s">
        <v>153</v>
      </c>
      <c r="O18" s="39" t="s">
        <v>37</v>
      </c>
      <c r="P18" s="39" t="s">
        <v>587</v>
      </c>
      <c r="Q18" s="39" t="s">
        <v>155</v>
      </c>
      <c r="R18" s="39" t="s">
        <v>38</v>
      </c>
      <c r="S18" s="39" t="s">
        <v>154</v>
      </c>
      <c r="T18" s="39" t="s">
        <v>65</v>
      </c>
      <c r="U18" s="39" t="s">
        <v>48</v>
      </c>
      <c r="V18" s="39" t="s">
        <v>588</v>
      </c>
      <c r="W18" s="39" t="s">
        <v>589</v>
      </c>
      <c r="X18" s="39" t="s">
        <v>66</v>
      </c>
      <c r="Y18" s="39" t="s">
        <v>67</v>
      </c>
      <c r="Z18" s="39" t="s">
        <v>68</v>
      </c>
      <c r="AA18" s="107" t="s">
        <v>69</v>
      </c>
      <c r="AB18" s="107" t="s">
        <v>70</v>
      </c>
      <c r="AC18" s="107" t="s">
        <v>71</v>
      </c>
      <c r="AD18" s="107" t="s">
        <v>40</v>
      </c>
      <c r="AE18" s="107" t="s">
        <v>41</v>
      </c>
      <c r="AF18" s="107" t="s">
        <v>42</v>
      </c>
      <c r="AG18" s="107" t="s">
        <v>72</v>
      </c>
      <c r="AH18" s="107" t="s">
        <v>73</v>
      </c>
      <c r="AI18" s="107" t="s">
        <v>74</v>
      </c>
      <c r="AJ18" s="107" t="s">
        <v>43</v>
      </c>
      <c r="AK18" s="107" t="s">
        <v>44</v>
      </c>
      <c r="AL18" s="107" t="s">
        <v>45</v>
      </c>
      <c r="AM18" s="40" t="s">
        <v>75</v>
      </c>
      <c r="AN18" s="40" t="s">
        <v>76</v>
      </c>
      <c r="AO18" s="44" t="s">
        <v>77</v>
      </c>
    </row>
    <row r="19" spans="1:41" ht="45.75">
      <c r="A19" s="299" t="s">
        <v>31</v>
      </c>
      <c r="B19" s="299" t="s">
        <v>584</v>
      </c>
      <c r="C19" s="299" t="s">
        <v>585</v>
      </c>
      <c r="D19" s="299" t="s">
        <v>156</v>
      </c>
      <c r="E19" s="299" t="s">
        <v>157</v>
      </c>
      <c r="F19" s="299" t="s">
        <v>158</v>
      </c>
      <c r="G19" s="299" t="s">
        <v>33</v>
      </c>
      <c r="H19" s="299" t="s">
        <v>586</v>
      </c>
      <c r="I19" s="299" t="s">
        <v>152</v>
      </c>
      <c r="J19" s="299" t="s">
        <v>34</v>
      </c>
      <c r="K19" s="299" t="s">
        <v>161</v>
      </c>
      <c r="L19" s="299" t="s">
        <v>35</v>
      </c>
      <c r="M19" s="299" t="s">
        <v>36</v>
      </c>
      <c r="N19" s="299" t="s">
        <v>153</v>
      </c>
      <c r="O19" s="299" t="s">
        <v>37</v>
      </c>
      <c r="P19" s="299" t="s">
        <v>587</v>
      </c>
      <c r="Q19" s="299" t="s">
        <v>155</v>
      </c>
      <c r="R19" s="299" t="s">
        <v>38</v>
      </c>
      <c r="S19" s="293" t="s">
        <v>154</v>
      </c>
      <c r="T19" s="293" t="s">
        <v>65</v>
      </c>
      <c r="U19" s="293" t="s">
        <v>48</v>
      </c>
      <c r="V19" s="293" t="s">
        <v>588</v>
      </c>
      <c r="W19" s="293" t="s">
        <v>589</v>
      </c>
      <c r="X19" s="293" t="s">
        <v>66</v>
      </c>
      <c r="Y19" s="293" t="s">
        <v>67</v>
      </c>
      <c r="Z19" s="293" t="s">
        <v>68</v>
      </c>
      <c r="AA19" s="294" t="s">
        <v>746</v>
      </c>
      <c r="AB19" s="294" t="s">
        <v>747</v>
      </c>
      <c r="AC19" s="294" t="s">
        <v>748</v>
      </c>
      <c r="AD19" s="295" t="s">
        <v>749</v>
      </c>
      <c r="AE19" s="295" t="s">
        <v>750</v>
      </c>
      <c r="AF19" s="295" t="s">
        <v>751</v>
      </c>
      <c r="AG19" s="295" t="s">
        <v>752</v>
      </c>
      <c r="AH19" s="295" t="s">
        <v>753</v>
      </c>
      <c r="AI19" s="295" t="s">
        <v>754</v>
      </c>
      <c r="AJ19" s="295" t="s">
        <v>755</v>
      </c>
      <c r="AK19" s="295" t="s">
        <v>756</v>
      </c>
      <c r="AL19" s="295" t="s">
        <v>757</v>
      </c>
      <c r="AM19" s="41" t="e">
        <f>IF(SUM(ABS($AC19),ABS($AI19))&gt;0,"YES","NO")</f>
        <v>#VALUE!</v>
      </c>
      <c r="AN19" s="41" t="e">
        <f>IF(SUM(ABS($AF19),ABS($AL19))&gt;0,"YES","NO")</f>
        <v>#VALUE!</v>
      </c>
      <c r="AO19" s="37"/>
    </row>
    <row r="20" spans="1:41" ht="141.75">
      <c r="A20" s="300" t="s">
        <v>598</v>
      </c>
      <c r="B20" s="300" t="s">
        <v>215</v>
      </c>
      <c r="C20" s="300"/>
      <c r="D20" s="300"/>
      <c r="E20" s="300"/>
      <c r="F20" s="300"/>
      <c r="G20" s="300" t="s">
        <v>695</v>
      </c>
      <c r="H20" s="300" t="s">
        <v>670</v>
      </c>
      <c r="I20" s="300" t="s">
        <v>696</v>
      </c>
      <c r="J20" s="300" t="s">
        <v>697</v>
      </c>
      <c r="K20" s="300" t="s">
        <v>706</v>
      </c>
      <c r="L20" s="300" t="s">
        <v>699</v>
      </c>
      <c r="M20" s="300" t="s">
        <v>707</v>
      </c>
      <c r="N20" s="300" t="s">
        <v>596</v>
      </c>
      <c r="O20" s="300" t="s">
        <v>321</v>
      </c>
      <c r="P20" s="300" t="s">
        <v>766</v>
      </c>
      <c r="Q20" s="300" t="s">
        <v>767</v>
      </c>
      <c r="R20" s="300" t="s">
        <v>768</v>
      </c>
      <c r="S20" s="300" t="s">
        <v>597</v>
      </c>
      <c r="T20" s="300" t="s">
        <v>758</v>
      </c>
      <c r="U20" s="300" t="s">
        <v>759</v>
      </c>
      <c r="V20" s="300" t="s">
        <v>760</v>
      </c>
      <c r="W20" s="300" t="s">
        <v>761</v>
      </c>
      <c r="X20" s="300" t="s">
        <v>762</v>
      </c>
      <c r="Y20" s="300" t="s">
        <v>763</v>
      </c>
      <c r="Z20" s="300" t="s">
        <v>764</v>
      </c>
      <c r="AA20" s="301" t="s">
        <v>765</v>
      </c>
      <c r="AB20" s="301">
        <v>1</v>
      </c>
      <c r="AC20" s="301">
        <v>1</v>
      </c>
      <c r="AD20" s="302" t="s">
        <v>597</v>
      </c>
      <c r="AE20" s="302">
        <v>127391</v>
      </c>
      <c r="AF20" s="302">
        <v>127391</v>
      </c>
      <c r="AG20" s="301" t="s">
        <v>765</v>
      </c>
      <c r="AH20" s="301">
        <v>1</v>
      </c>
      <c r="AI20" s="301">
        <v>1</v>
      </c>
      <c r="AJ20" s="302" t="s">
        <v>597</v>
      </c>
      <c r="AK20" s="302">
        <v>132749</v>
      </c>
      <c r="AL20" s="302">
        <v>132749</v>
      </c>
      <c r="AM20" s="41" t="str">
        <f t="shared" ref="AM20:AM37" si="0">IF(SUM(ABS($AC20),ABS($AI20))&gt;0,"YES","NO")</f>
        <v>YES</v>
      </c>
      <c r="AN20" s="41" t="str">
        <f t="shared" ref="AN20:AN37" si="1">IF(SUM(ABS($AF20),ABS($AL20))&gt;0,"YES","NO")</f>
        <v>YES</v>
      </c>
      <c r="AO20" s="283" t="s">
        <v>788</v>
      </c>
    </row>
    <row r="21" spans="1:41" ht="141.75">
      <c r="A21" s="300" t="s">
        <v>598</v>
      </c>
      <c r="B21" s="300" t="s">
        <v>215</v>
      </c>
      <c r="C21" s="300"/>
      <c r="D21" s="300"/>
      <c r="E21" s="300"/>
      <c r="F21" s="300"/>
      <c r="G21" s="300" t="s">
        <v>695</v>
      </c>
      <c r="H21" s="300" t="s">
        <v>670</v>
      </c>
      <c r="I21" s="300" t="s">
        <v>696</v>
      </c>
      <c r="J21" s="300" t="s">
        <v>697</v>
      </c>
      <c r="K21" s="300" t="s">
        <v>706</v>
      </c>
      <c r="L21" s="300" t="s">
        <v>699</v>
      </c>
      <c r="M21" s="300" t="s">
        <v>707</v>
      </c>
      <c r="N21" s="300" t="s">
        <v>596</v>
      </c>
      <c r="O21" s="300" t="s">
        <v>321</v>
      </c>
      <c r="P21" s="300" t="s">
        <v>766</v>
      </c>
      <c r="Q21" s="300" t="s">
        <v>767</v>
      </c>
      <c r="R21" s="300" t="s">
        <v>768</v>
      </c>
      <c r="S21" s="300" t="s">
        <v>597</v>
      </c>
      <c r="T21" s="300" t="s">
        <v>758</v>
      </c>
      <c r="U21" s="300" t="s">
        <v>759</v>
      </c>
      <c r="V21" s="300" t="s">
        <v>760</v>
      </c>
      <c r="W21" s="300" t="s">
        <v>761</v>
      </c>
      <c r="X21" s="300" t="s">
        <v>762</v>
      </c>
      <c r="Y21" s="300" t="s">
        <v>763</v>
      </c>
      <c r="Z21" s="300"/>
      <c r="AA21" s="301">
        <v>8</v>
      </c>
      <c r="AB21" s="301">
        <v>7</v>
      </c>
      <c r="AC21" s="303">
        <v>-1</v>
      </c>
      <c r="AD21" s="302">
        <v>1019128</v>
      </c>
      <c r="AE21" s="302">
        <v>891737</v>
      </c>
      <c r="AF21" s="304">
        <v>-127391</v>
      </c>
      <c r="AG21" s="301">
        <v>8</v>
      </c>
      <c r="AH21" s="301">
        <v>7</v>
      </c>
      <c r="AI21" s="303">
        <v>-1</v>
      </c>
      <c r="AJ21" s="302">
        <v>1061992</v>
      </c>
      <c r="AK21" s="302">
        <v>929243</v>
      </c>
      <c r="AL21" s="304">
        <v>-132749</v>
      </c>
      <c r="AM21" s="41" t="str">
        <f t="shared" si="0"/>
        <v>YES</v>
      </c>
      <c r="AN21" s="41" t="str">
        <f t="shared" si="1"/>
        <v>YES</v>
      </c>
      <c r="AO21" s="283" t="s">
        <v>788</v>
      </c>
    </row>
    <row r="22" spans="1:41" ht="15.75">
      <c r="A22" s="300" t="s">
        <v>598</v>
      </c>
      <c r="B22" s="300" t="s">
        <v>215</v>
      </c>
      <c r="C22" s="300"/>
      <c r="D22" s="300"/>
      <c r="E22" s="300"/>
      <c r="F22" s="300"/>
      <c r="G22" s="300" t="s">
        <v>695</v>
      </c>
      <c r="H22" s="300" t="s">
        <v>670</v>
      </c>
      <c r="I22" s="300" t="s">
        <v>696</v>
      </c>
      <c r="J22" s="300" t="s">
        <v>697</v>
      </c>
      <c r="K22" s="300" t="s">
        <v>706</v>
      </c>
      <c r="L22" s="300" t="s">
        <v>699</v>
      </c>
      <c r="M22" s="300" t="s">
        <v>707</v>
      </c>
      <c r="N22" s="300" t="s">
        <v>596</v>
      </c>
      <c r="O22" s="300" t="s">
        <v>321</v>
      </c>
      <c r="P22" s="300" t="s">
        <v>769</v>
      </c>
      <c r="Q22" s="300" t="s">
        <v>770</v>
      </c>
      <c r="R22" s="300" t="s">
        <v>771</v>
      </c>
      <c r="S22" s="300" t="s">
        <v>597</v>
      </c>
      <c r="T22" s="300" t="s">
        <v>758</v>
      </c>
      <c r="U22" s="300" t="s">
        <v>759</v>
      </c>
      <c r="V22" s="300" t="s">
        <v>760</v>
      </c>
      <c r="W22" s="300" t="s">
        <v>761</v>
      </c>
      <c r="X22" s="300" t="s">
        <v>762</v>
      </c>
      <c r="Y22" s="300" t="s">
        <v>763</v>
      </c>
      <c r="Z22" s="300" t="s">
        <v>764</v>
      </c>
      <c r="AA22" s="301" t="s">
        <v>765</v>
      </c>
      <c r="AB22" s="301">
        <v>0</v>
      </c>
      <c r="AC22" s="301">
        <v>0</v>
      </c>
      <c r="AD22" s="302" t="s">
        <v>597</v>
      </c>
      <c r="AE22" s="302">
        <v>19071</v>
      </c>
      <c r="AF22" s="302">
        <v>19071</v>
      </c>
      <c r="AG22" s="301" t="s">
        <v>765</v>
      </c>
      <c r="AH22" s="301">
        <v>0</v>
      </c>
      <c r="AI22" s="301">
        <v>0</v>
      </c>
      <c r="AJ22" s="302" t="s">
        <v>597</v>
      </c>
      <c r="AK22" s="302">
        <v>16924</v>
      </c>
      <c r="AL22" s="302">
        <v>16924</v>
      </c>
      <c r="AM22" s="41" t="str">
        <f t="shared" si="0"/>
        <v>NO</v>
      </c>
      <c r="AN22" s="41" t="str">
        <f t="shared" si="1"/>
        <v>YES</v>
      </c>
      <c r="AO22" s="283" t="s">
        <v>789</v>
      </c>
    </row>
    <row r="23" spans="1:41" ht="15.75">
      <c r="A23" s="300" t="s">
        <v>598</v>
      </c>
      <c r="B23" s="300" t="s">
        <v>215</v>
      </c>
      <c r="C23" s="300"/>
      <c r="D23" s="300"/>
      <c r="E23" s="300"/>
      <c r="F23" s="300"/>
      <c r="G23" s="300" t="s">
        <v>695</v>
      </c>
      <c r="H23" s="300" t="s">
        <v>670</v>
      </c>
      <c r="I23" s="300" t="s">
        <v>696</v>
      </c>
      <c r="J23" s="300" t="s">
        <v>697</v>
      </c>
      <c r="K23" s="300" t="s">
        <v>706</v>
      </c>
      <c r="L23" s="300" t="s">
        <v>699</v>
      </c>
      <c r="M23" s="300" t="s">
        <v>707</v>
      </c>
      <c r="N23" s="300" t="s">
        <v>596</v>
      </c>
      <c r="O23" s="300" t="s">
        <v>321</v>
      </c>
      <c r="P23" s="300" t="s">
        <v>769</v>
      </c>
      <c r="Q23" s="300" t="s">
        <v>770</v>
      </c>
      <c r="R23" s="300" t="s">
        <v>771</v>
      </c>
      <c r="S23" s="300" t="s">
        <v>597</v>
      </c>
      <c r="T23" s="300" t="s">
        <v>758</v>
      </c>
      <c r="U23" s="300" t="s">
        <v>759</v>
      </c>
      <c r="V23" s="300" t="s">
        <v>760</v>
      </c>
      <c r="W23" s="300" t="s">
        <v>761</v>
      </c>
      <c r="X23" s="300" t="s">
        <v>762</v>
      </c>
      <c r="Y23" s="300" t="s">
        <v>763</v>
      </c>
      <c r="Z23" s="300"/>
      <c r="AA23" s="301">
        <v>0</v>
      </c>
      <c r="AB23" s="301">
        <v>0</v>
      </c>
      <c r="AC23" s="301">
        <v>0</v>
      </c>
      <c r="AD23" s="302">
        <v>152568</v>
      </c>
      <c r="AE23" s="302">
        <v>133497</v>
      </c>
      <c r="AF23" s="304">
        <v>-19071</v>
      </c>
      <c r="AG23" s="301">
        <v>0</v>
      </c>
      <c r="AH23" s="301">
        <v>0</v>
      </c>
      <c r="AI23" s="301">
        <v>0</v>
      </c>
      <c r="AJ23" s="302">
        <v>135392</v>
      </c>
      <c r="AK23" s="302">
        <v>118468</v>
      </c>
      <c r="AL23" s="304">
        <v>-16924</v>
      </c>
      <c r="AM23" s="41" t="str">
        <f t="shared" si="0"/>
        <v>NO</v>
      </c>
      <c r="AN23" s="41" t="str">
        <f t="shared" si="1"/>
        <v>YES</v>
      </c>
      <c r="AO23" s="283"/>
    </row>
    <row r="24" spans="1:41" ht="15.75">
      <c r="A24" s="300" t="s">
        <v>598</v>
      </c>
      <c r="B24" s="300" t="s">
        <v>215</v>
      </c>
      <c r="C24" s="300"/>
      <c r="D24" s="300"/>
      <c r="E24" s="300"/>
      <c r="F24" s="300"/>
      <c r="G24" s="300" t="s">
        <v>695</v>
      </c>
      <c r="H24" s="300" t="s">
        <v>670</v>
      </c>
      <c r="I24" s="300" t="s">
        <v>696</v>
      </c>
      <c r="J24" s="300" t="s">
        <v>697</v>
      </c>
      <c r="K24" s="300" t="s">
        <v>706</v>
      </c>
      <c r="L24" s="300" t="s">
        <v>699</v>
      </c>
      <c r="M24" s="300" t="s">
        <v>707</v>
      </c>
      <c r="N24" s="300" t="s">
        <v>596</v>
      </c>
      <c r="O24" s="300" t="s">
        <v>321</v>
      </c>
      <c r="P24" s="300" t="s">
        <v>769</v>
      </c>
      <c r="Q24" s="300" t="s">
        <v>772</v>
      </c>
      <c r="R24" s="300" t="s">
        <v>773</v>
      </c>
      <c r="S24" s="300" t="s">
        <v>597</v>
      </c>
      <c r="T24" s="300" t="s">
        <v>758</v>
      </c>
      <c r="U24" s="300" t="s">
        <v>759</v>
      </c>
      <c r="V24" s="300" t="s">
        <v>760</v>
      </c>
      <c r="W24" s="300" t="s">
        <v>761</v>
      </c>
      <c r="X24" s="300" t="s">
        <v>762</v>
      </c>
      <c r="Y24" s="300" t="s">
        <v>763</v>
      </c>
      <c r="Z24" s="300" t="s">
        <v>764</v>
      </c>
      <c r="AA24" s="301" t="s">
        <v>765</v>
      </c>
      <c r="AB24" s="301">
        <v>0</v>
      </c>
      <c r="AC24" s="301">
        <v>0</v>
      </c>
      <c r="AD24" s="302" t="s">
        <v>597</v>
      </c>
      <c r="AE24" s="302">
        <v>7898</v>
      </c>
      <c r="AF24" s="302">
        <v>7898</v>
      </c>
      <c r="AG24" s="301" t="s">
        <v>765</v>
      </c>
      <c r="AH24" s="301">
        <v>0</v>
      </c>
      <c r="AI24" s="301">
        <v>0</v>
      </c>
      <c r="AJ24" s="302" t="s">
        <v>597</v>
      </c>
      <c r="AK24" s="302">
        <v>8230</v>
      </c>
      <c r="AL24" s="302">
        <v>8230</v>
      </c>
      <c r="AM24" s="41" t="str">
        <f t="shared" si="0"/>
        <v>NO</v>
      </c>
      <c r="AN24" s="41" t="str">
        <f t="shared" si="1"/>
        <v>YES</v>
      </c>
      <c r="AO24" s="283"/>
    </row>
    <row r="25" spans="1:41" ht="15.75">
      <c r="A25" s="300" t="s">
        <v>598</v>
      </c>
      <c r="B25" s="300" t="s">
        <v>215</v>
      </c>
      <c r="C25" s="300"/>
      <c r="D25" s="300"/>
      <c r="E25" s="300"/>
      <c r="F25" s="300"/>
      <c r="G25" s="300" t="s">
        <v>695</v>
      </c>
      <c r="H25" s="300" t="s">
        <v>670</v>
      </c>
      <c r="I25" s="300" t="s">
        <v>696</v>
      </c>
      <c r="J25" s="300" t="s">
        <v>697</v>
      </c>
      <c r="K25" s="300" t="s">
        <v>706</v>
      </c>
      <c r="L25" s="300" t="s">
        <v>699</v>
      </c>
      <c r="M25" s="300" t="s">
        <v>707</v>
      </c>
      <c r="N25" s="300" t="s">
        <v>596</v>
      </c>
      <c r="O25" s="300" t="s">
        <v>321</v>
      </c>
      <c r="P25" s="300" t="s">
        <v>769</v>
      </c>
      <c r="Q25" s="300" t="s">
        <v>772</v>
      </c>
      <c r="R25" s="300" t="s">
        <v>773</v>
      </c>
      <c r="S25" s="300" t="s">
        <v>597</v>
      </c>
      <c r="T25" s="300" t="s">
        <v>758</v>
      </c>
      <c r="U25" s="300" t="s">
        <v>759</v>
      </c>
      <c r="V25" s="300" t="s">
        <v>760</v>
      </c>
      <c r="W25" s="300" t="s">
        <v>761</v>
      </c>
      <c r="X25" s="300" t="s">
        <v>762</v>
      </c>
      <c r="Y25" s="300" t="s">
        <v>763</v>
      </c>
      <c r="Z25" s="300"/>
      <c r="AA25" s="301">
        <v>0</v>
      </c>
      <c r="AB25" s="301">
        <v>0</v>
      </c>
      <c r="AC25" s="301">
        <v>0</v>
      </c>
      <c r="AD25" s="302">
        <v>63184</v>
      </c>
      <c r="AE25" s="302">
        <v>55286</v>
      </c>
      <c r="AF25" s="304">
        <v>-7898</v>
      </c>
      <c r="AG25" s="301">
        <v>0</v>
      </c>
      <c r="AH25" s="301">
        <v>0</v>
      </c>
      <c r="AI25" s="301">
        <v>0</v>
      </c>
      <c r="AJ25" s="302">
        <v>65840</v>
      </c>
      <c r="AK25" s="302">
        <v>57610</v>
      </c>
      <c r="AL25" s="304">
        <v>-8230</v>
      </c>
      <c r="AM25" s="41" t="str">
        <f t="shared" si="0"/>
        <v>NO</v>
      </c>
      <c r="AN25" s="41" t="str">
        <f t="shared" si="1"/>
        <v>YES</v>
      </c>
      <c r="AO25" s="283"/>
    </row>
    <row r="26" spans="1:41" ht="15.75">
      <c r="A26" s="300" t="s">
        <v>598</v>
      </c>
      <c r="B26" s="300" t="s">
        <v>215</v>
      </c>
      <c r="C26" s="300"/>
      <c r="D26" s="300"/>
      <c r="E26" s="300"/>
      <c r="F26" s="300"/>
      <c r="G26" s="300" t="s">
        <v>695</v>
      </c>
      <c r="H26" s="300" t="s">
        <v>670</v>
      </c>
      <c r="I26" s="300" t="s">
        <v>696</v>
      </c>
      <c r="J26" s="300" t="s">
        <v>697</v>
      </c>
      <c r="K26" s="300" t="s">
        <v>706</v>
      </c>
      <c r="L26" s="300" t="s">
        <v>699</v>
      </c>
      <c r="M26" s="300" t="s">
        <v>707</v>
      </c>
      <c r="N26" s="300" t="s">
        <v>596</v>
      </c>
      <c r="O26" s="300" t="s">
        <v>321</v>
      </c>
      <c r="P26" s="300" t="s">
        <v>769</v>
      </c>
      <c r="Q26" s="300" t="s">
        <v>774</v>
      </c>
      <c r="R26" s="300" t="s">
        <v>775</v>
      </c>
      <c r="S26" s="300" t="s">
        <v>597</v>
      </c>
      <c r="T26" s="300" t="s">
        <v>758</v>
      </c>
      <c r="U26" s="300" t="s">
        <v>759</v>
      </c>
      <c r="V26" s="300" t="s">
        <v>760</v>
      </c>
      <c r="W26" s="300" t="s">
        <v>761</v>
      </c>
      <c r="X26" s="300" t="s">
        <v>762</v>
      </c>
      <c r="Y26" s="300" t="s">
        <v>763</v>
      </c>
      <c r="Z26" s="300" t="s">
        <v>764</v>
      </c>
      <c r="AA26" s="301" t="s">
        <v>765</v>
      </c>
      <c r="AB26" s="301">
        <v>0</v>
      </c>
      <c r="AC26" s="301">
        <v>0</v>
      </c>
      <c r="AD26" s="302" t="s">
        <v>597</v>
      </c>
      <c r="AE26" s="302">
        <v>1847</v>
      </c>
      <c r="AF26" s="302">
        <v>1847</v>
      </c>
      <c r="AG26" s="301" t="s">
        <v>765</v>
      </c>
      <c r="AH26" s="301">
        <v>0</v>
      </c>
      <c r="AI26" s="301">
        <v>0</v>
      </c>
      <c r="AJ26" s="302" t="s">
        <v>597</v>
      </c>
      <c r="AK26" s="302">
        <v>1925</v>
      </c>
      <c r="AL26" s="302">
        <v>1925</v>
      </c>
      <c r="AM26" s="41" t="str">
        <f t="shared" si="0"/>
        <v>NO</v>
      </c>
      <c r="AN26" s="41" t="str">
        <f t="shared" si="1"/>
        <v>YES</v>
      </c>
      <c r="AO26" s="283"/>
    </row>
    <row r="27" spans="1:41" ht="15.75">
      <c r="A27" s="300" t="s">
        <v>598</v>
      </c>
      <c r="B27" s="300" t="s">
        <v>215</v>
      </c>
      <c r="C27" s="300"/>
      <c r="D27" s="300"/>
      <c r="E27" s="300"/>
      <c r="F27" s="300"/>
      <c r="G27" s="300" t="s">
        <v>695</v>
      </c>
      <c r="H27" s="300" t="s">
        <v>670</v>
      </c>
      <c r="I27" s="300" t="s">
        <v>696</v>
      </c>
      <c r="J27" s="300" t="s">
        <v>697</v>
      </c>
      <c r="K27" s="300" t="s">
        <v>706</v>
      </c>
      <c r="L27" s="300" t="s">
        <v>699</v>
      </c>
      <c r="M27" s="300" t="s">
        <v>707</v>
      </c>
      <c r="N27" s="300" t="s">
        <v>596</v>
      </c>
      <c r="O27" s="300" t="s">
        <v>321</v>
      </c>
      <c r="P27" s="300" t="s">
        <v>769</v>
      </c>
      <c r="Q27" s="300" t="s">
        <v>774</v>
      </c>
      <c r="R27" s="300" t="s">
        <v>775</v>
      </c>
      <c r="S27" s="300" t="s">
        <v>597</v>
      </c>
      <c r="T27" s="300" t="s">
        <v>758</v>
      </c>
      <c r="U27" s="300" t="s">
        <v>759</v>
      </c>
      <c r="V27" s="300" t="s">
        <v>760</v>
      </c>
      <c r="W27" s="300" t="s">
        <v>761</v>
      </c>
      <c r="X27" s="300" t="s">
        <v>762</v>
      </c>
      <c r="Y27" s="300" t="s">
        <v>763</v>
      </c>
      <c r="Z27" s="300"/>
      <c r="AA27" s="301">
        <v>0</v>
      </c>
      <c r="AB27" s="301">
        <v>0</v>
      </c>
      <c r="AC27" s="301">
        <v>0</v>
      </c>
      <c r="AD27" s="302">
        <v>14776</v>
      </c>
      <c r="AE27" s="302">
        <v>12929</v>
      </c>
      <c r="AF27" s="304">
        <v>-1847</v>
      </c>
      <c r="AG27" s="301">
        <v>0</v>
      </c>
      <c r="AH27" s="301">
        <v>0</v>
      </c>
      <c r="AI27" s="301">
        <v>0</v>
      </c>
      <c r="AJ27" s="302">
        <v>15400</v>
      </c>
      <c r="AK27" s="302">
        <v>13475</v>
      </c>
      <c r="AL27" s="304">
        <v>-1925</v>
      </c>
      <c r="AM27" s="41" t="str">
        <f t="shared" si="0"/>
        <v>NO</v>
      </c>
      <c r="AN27" s="41" t="str">
        <f t="shared" si="1"/>
        <v>YES</v>
      </c>
      <c r="AO27" s="283"/>
    </row>
    <row r="28" spans="1:41" ht="15.75">
      <c r="A28" s="300" t="s">
        <v>598</v>
      </c>
      <c r="B28" s="300" t="s">
        <v>215</v>
      </c>
      <c r="C28" s="300"/>
      <c r="D28" s="300"/>
      <c r="E28" s="300"/>
      <c r="F28" s="300"/>
      <c r="G28" s="300" t="s">
        <v>695</v>
      </c>
      <c r="H28" s="300" t="s">
        <v>670</v>
      </c>
      <c r="I28" s="300" t="s">
        <v>696</v>
      </c>
      <c r="J28" s="300" t="s">
        <v>697</v>
      </c>
      <c r="K28" s="300" t="s">
        <v>706</v>
      </c>
      <c r="L28" s="300" t="s">
        <v>699</v>
      </c>
      <c r="M28" s="300" t="s">
        <v>707</v>
      </c>
      <c r="N28" s="300" t="s">
        <v>596</v>
      </c>
      <c r="O28" s="300" t="s">
        <v>321</v>
      </c>
      <c r="P28" s="300" t="s">
        <v>769</v>
      </c>
      <c r="Q28" s="300" t="s">
        <v>776</v>
      </c>
      <c r="R28" s="300" t="s">
        <v>777</v>
      </c>
      <c r="S28" s="300" t="s">
        <v>597</v>
      </c>
      <c r="T28" s="300" t="s">
        <v>758</v>
      </c>
      <c r="U28" s="300" t="s">
        <v>759</v>
      </c>
      <c r="V28" s="300" t="s">
        <v>760</v>
      </c>
      <c r="W28" s="300" t="s">
        <v>761</v>
      </c>
      <c r="X28" s="300" t="s">
        <v>762</v>
      </c>
      <c r="Y28" s="300" t="s">
        <v>763</v>
      </c>
      <c r="Z28" s="300" t="s">
        <v>764</v>
      </c>
      <c r="AA28" s="301" t="s">
        <v>765</v>
      </c>
      <c r="AB28" s="301">
        <v>0</v>
      </c>
      <c r="AC28" s="301">
        <v>0</v>
      </c>
      <c r="AD28" s="302" t="s">
        <v>597</v>
      </c>
      <c r="AE28" s="302">
        <v>5448</v>
      </c>
      <c r="AF28" s="302">
        <v>5448</v>
      </c>
      <c r="AG28" s="301" t="s">
        <v>765</v>
      </c>
      <c r="AH28" s="301">
        <v>0</v>
      </c>
      <c r="AI28" s="301">
        <v>0</v>
      </c>
      <c r="AJ28" s="302" t="s">
        <v>597</v>
      </c>
      <c r="AK28" s="302">
        <v>5815</v>
      </c>
      <c r="AL28" s="302">
        <v>5815</v>
      </c>
      <c r="AM28" s="41" t="str">
        <f t="shared" si="0"/>
        <v>NO</v>
      </c>
      <c r="AN28" s="41" t="str">
        <f t="shared" si="1"/>
        <v>YES</v>
      </c>
      <c r="AO28" s="283"/>
    </row>
    <row r="29" spans="1:41" ht="15.75">
      <c r="A29" s="300" t="s">
        <v>598</v>
      </c>
      <c r="B29" s="300" t="s">
        <v>215</v>
      </c>
      <c r="C29" s="300"/>
      <c r="D29" s="300"/>
      <c r="E29" s="300"/>
      <c r="F29" s="300"/>
      <c r="G29" s="300" t="s">
        <v>695</v>
      </c>
      <c r="H29" s="300" t="s">
        <v>670</v>
      </c>
      <c r="I29" s="300" t="s">
        <v>696</v>
      </c>
      <c r="J29" s="300" t="s">
        <v>697</v>
      </c>
      <c r="K29" s="300" t="s">
        <v>706</v>
      </c>
      <c r="L29" s="300" t="s">
        <v>699</v>
      </c>
      <c r="M29" s="300" t="s">
        <v>707</v>
      </c>
      <c r="N29" s="300" t="s">
        <v>596</v>
      </c>
      <c r="O29" s="300" t="s">
        <v>321</v>
      </c>
      <c r="P29" s="300" t="s">
        <v>769</v>
      </c>
      <c r="Q29" s="300" t="s">
        <v>776</v>
      </c>
      <c r="R29" s="300" t="s">
        <v>777</v>
      </c>
      <c r="S29" s="300" t="s">
        <v>597</v>
      </c>
      <c r="T29" s="300" t="s">
        <v>758</v>
      </c>
      <c r="U29" s="300" t="s">
        <v>759</v>
      </c>
      <c r="V29" s="300" t="s">
        <v>760</v>
      </c>
      <c r="W29" s="300" t="s">
        <v>761</v>
      </c>
      <c r="X29" s="300" t="s">
        <v>762</v>
      </c>
      <c r="Y29" s="300" t="s">
        <v>763</v>
      </c>
      <c r="Z29" s="300"/>
      <c r="AA29" s="301">
        <v>0</v>
      </c>
      <c r="AB29" s="301">
        <v>0</v>
      </c>
      <c r="AC29" s="301">
        <v>0</v>
      </c>
      <c r="AD29" s="302">
        <v>43584</v>
      </c>
      <c r="AE29" s="302">
        <v>38136</v>
      </c>
      <c r="AF29" s="304">
        <v>-5448</v>
      </c>
      <c r="AG29" s="301">
        <v>0</v>
      </c>
      <c r="AH29" s="301">
        <v>0</v>
      </c>
      <c r="AI29" s="301">
        <v>0</v>
      </c>
      <c r="AJ29" s="302">
        <v>46520</v>
      </c>
      <c r="AK29" s="302">
        <v>40705</v>
      </c>
      <c r="AL29" s="304">
        <v>-5815</v>
      </c>
      <c r="AM29" s="41" t="str">
        <f t="shared" si="0"/>
        <v>NO</v>
      </c>
      <c r="AN29" s="41" t="str">
        <f t="shared" si="1"/>
        <v>YES</v>
      </c>
      <c r="AO29" s="283"/>
    </row>
    <row r="30" spans="1:41" ht="15.75">
      <c r="A30" s="300" t="s">
        <v>598</v>
      </c>
      <c r="B30" s="300" t="s">
        <v>215</v>
      </c>
      <c r="C30" s="300"/>
      <c r="D30" s="300"/>
      <c r="E30" s="300"/>
      <c r="F30" s="300"/>
      <c r="G30" s="300" t="s">
        <v>695</v>
      </c>
      <c r="H30" s="300" t="s">
        <v>670</v>
      </c>
      <c r="I30" s="300" t="s">
        <v>696</v>
      </c>
      <c r="J30" s="300" t="s">
        <v>697</v>
      </c>
      <c r="K30" s="300" t="s">
        <v>706</v>
      </c>
      <c r="L30" s="300" t="s">
        <v>699</v>
      </c>
      <c r="M30" s="300" t="s">
        <v>707</v>
      </c>
      <c r="N30" s="300" t="s">
        <v>596</v>
      </c>
      <c r="O30" s="300" t="s">
        <v>321</v>
      </c>
      <c r="P30" s="300" t="s">
        <v>769</v>
      </c>
      <c r="Q30" s="300" t="s">
        <v>778</v>
      </c>
      <c r="R30" s="300" t="s">
        <v>779</v>
      </c>
      <c r="S30" s="300" t="s">
        <v>597</v>
      </c>
      <c r="T30" s="300" t="s">
        <v>758</v>
      </c>
      <c r="U30" s="300" t="s">
        <v>759</v>
      </c>
      <c r="V30" s="300" t="s">
        <v>760</v>
      </c>
      <c r="W30" s="300" t="s">
        <v>761</v>
      </c>
      <c r="X30" s="300" t="s">
        <v>762</v>
      </c>
      <c r="Y30" s="300" t="s">
        <v>763</v>
      </c>
      <c r="Z30" s="300" t="s">
        <v>764</v>
      </c>
      <c r="AA30" s="301" t="s">
        <v>765</v>
      </c>
      <c r="AB30" s="301">
        <v>0</v>
      </c>
      <c r="AC30" s="301">
        <v>0</v>
      </c>
      <c r="AD30" s="302" t="s">
        <v>597</v>
      </c>
      <c r="AE30" s="302">
        <v>789</v>
      </c>
      <c r="AF30" s="302">
        <v>789</v>
      </c>
      <c r="AG30" s="301" t="s">
        <v>765</v>
      </c>
      <c r="AH30" s="301">
        <v>0</v>
      </c>
      <c r="AI30" s="301">
        <v>0</v>
      </c>
      <c r="AJ30" s="302" t="s">
        <v>597</v>
      </c>
      <c r="AK30" s="302">
        <v>822</v>
      </c>
      <c r="AL30" s="302">
        <v>822</v>
      </c>
      <c r="AM30" s="41" t="str">
        <f t="shared" si="0"/>
        <v>NO</v>
      </c>
      <c r="AN30" s="41" t="str">
        <f t="shared" si="1"/>
        <v>YES</v>
      </c>
      <c r="AO30" s="283"/>
    </row>
    <row r="31" spans="1:41" ht="15.75">
      <c r="A31" s="300" t="s">
        <v>598</v>
      </c>
      <c r="B31" s="300" t="s">
        <v>215</v>
      </c>
      <c r="C31" s="300"/>
      <c r="D31" s="300"/>
      <c r="E31" s="300"/>
      <c r="F31" s="300"/>
      <c r="G31" s="300" t="s">
        <v>695</v>
      </c>
      <c r="H31" s="300" t="s">
        <v>670</v>
      </c>
      <c r="I31" s="300" t="s">
        <v>696</v>
      </c>
      <c r="J31" s="300" t="s">
        <v>697</v>
      </c>
      <c r="K31" s="300" t="s">
        <v>706</v>
      </c>
      <c r="L31" s="300" t="s">
        <v>699</v>
      </c>
      <c r="M31" s="300" t="s">
        <v>707</v>
      </c>
      <c r="N31" s="300" t="s">
        <v>596</v>
      </c>
      <c r="O31" s="300" t="s">
        <v>321</v>
      </c>
      <c r="P31" s="300" t="s">
        <v>769</v>
      </c>
      <c r="Q31" s="300" t="s">
        <v>778</v>
      </c>
      <c r="R31" s="300" t="s">
        <v>779</v>
      </c>
      <c r="S31" s="300" t="s">
        <v>597</v>
      </c>
      <c r="T31" s="300" t="s">
        <v>758</v>
      </c>
      <c r="U31" s="300" t="s">
        <v>759</v>
      </c>
      <c r="V31" s="300" t="s">
        <v>760</v>
      </c>
      <c r="W31" s="300" t="s">
        <v>761</v>
      </c>
      <c r="X31" s="300" t="s">
        <v>762</v>
      </c>
      <c r="Y31" s="300" t="s">
        <v>763</v>
      </c>
      <c r="Z31" s="300"/>
      <c r="AA31" s="301">
        <v>0</v>
      </c>
      <c r="AB31" s="301">
        <v>0</v>
      </c>
      <c r="AC31" s="301">
        <v>0</v>
      </c>
      <c r="AD31" s="302">
        <v>6312</v>
      </c>
      <c r="AE31" s="302">
        <v>5523</v>
      </c>
      <c r="AF31" s="304">
        <v>-789</v>
      </c>
      <c r="AG31" s="301">
        <v>0</v>
      </c>
      <c r="AH31" s="301">
        <v>0</v>
      </c>
      <c r="AI31" s="301">
        <v>0</v>
      </c>
      <c r="AJ31" s="302">
        <v>6576</v>
      </c>
      <c r="AK31" s="302">
        <v>5754</v>
      </c>
      <c r="AL31" s="304">
        <v>-822</v>
      </c>
      <c r="AM31" s="41" t="str">
        <f t="shared" si="0"/>
        <v>NO</v>
      </c>
      <c r="AN31" s="41" t="str">
        <f t="shared" si="1"/>
        <v>YES</v>
      </c>
      <c r="AO31" s="283"/>
    </row>
    <row r="32" spans="1:41" ht="15.75">
      <c r="A32" s="300" t="s">
        <v>598</v>
      </c>
      <c r="B32" s="300" t="s">
        <v>215</v>
      </c>
      <c r="C32" s="300"/>
      <c r="D32" s="300"/>
      <c r="E32" s="300"/>
      <c r="F32" s="300"/>
      <c r="G32" s="300" t="s">
        <v>695</v>
      </c>
      <c r="H32" s="300" t="s">
        <v>670</v>
      </c>
      <c r="I32" s="300" t="s">
        <v>696</v>
      </c>
      <c r="J32" s="300" t="s">
        <v>697</v>
      </c>
      <c r="K32" s="300" t="s">
        <v>706</v>
      </c>
      <c r="L32" s="300" t="s">
        <v>699</v>
      </c>
      <c r="M32" s="300" t="s">
        <v>707</v>
      </c>
      <c r="N32" s="300" t="s">
        <v>596</v>
      </c>
      <c r="O32" s="300" t="s">
        <v>321</v>
      </c>
      <c r="P32" s="300" t="s">
        <v>769</v>
      </c>
      <c r="Q32" s="300" t="s">
        <v>780</v>
      </c>
      <c r="R32" s="300" t="s">
        <v>781</v>
      </c>
      <c r="S32" s="300" t="s">
        <v>597</v>
      </c>
      <c r="T32" s="300" t="s">
        <v>758</v>
      </c>
      <c r="U32" s="300" t="s">
        <v>759</v>
      </c>
      <c r="V32" s="300" t="s">
        <v>760</v>
      </c>
      <c r="W32" s="300" t="s">
        <v>761</v>
      </c>
      <c r="X32" s="300" t="s">
        <v>762</v>
      </c>
      <c r="Y32" s="300" t="s">
        <v>763</v>
      </c>
      <c r="Z32" s="300" t="s">
        <v>764</v>
      </c>
      <c r="AA32" s="301" t="s">
        <v>765</v>
      </c>
      <c r="AB32" s="301">
        <v>0</v>
      </c>
      <c r="AC32" s="301">
        <v>0</v>
      </c>
      <c r="AD32" s="302" t="s">
        <v>597</v>
      </c>
      <c r="AE32" s="302">
        <v>485</v>
      </c>
      <c r="AF32" s="302">
        <v>485</v>
      </c>
      <c r="AG32" s="301" t="s">
        <v>765</v>
      </c>
      <c r="AH32" s="301">
        <v>0</v>
      </c>
      <c r="AI32" s="301">
        <v>0</v>
      </c>
      <c r="AJ32" s="302" t="s">
        <v>597</v>
      </c>
      <c r="AK32" s="302">
        <v>505</v>
      </c>
      <c r="AL32" s="302">
        <v>505</v>
      </c>
      <c r="AM32" s="41" t="str">
        <f t="shared" si="0"/>
        <v>NO</v>
      </c>
      <c r="AN32" s="41" t="str">
        <f t="shared" si="1"/>
        <v>YES</v>
      </c>
      <c r="AO32" s="283"/>
    </row>
    <row r="33" spans="1:41" ht="15.75">
      <c r="A33" s="300" t="s">
        <v>598</v>
      </c>
      <c r="B33" s="300" t="s">
        <v>215</v>
      </c>
      <c r="C33" s="300"/>
      <c r="D33" s="300"/>
      <c r="E33" s="300"/>
      <c r="F33" s="300"/>
      <c r="G33" s="300" t="s">
        <v>695</v>
      </c>
      <c r="H33" s="300" t="s">
        <v>670</v>
      </c>
      <c r="I33" s="300" t="s">
        <v>696</v>
      </c>
      <c r="J33" s="300" t="s">
        <v>697</v>
      </c>
      <c r="K33" s="300" t="s">
        <v>706</v>
      </c>
      <c r="L33" s="300" t="s">
        <v>699</v>
      </c>
      <c r="M33" s="300" t="s">
        <v>707</v>
      </c>
      <c r="N33" s="300" t="s">
        <v>596</v>
      </c>
      <c r="O33" s="300" t="s">
        <v>321</v>
      </c>
      <c r="P33" s="300" t="s">
        <v>769</v>
      </c>
      <c r="Q33" s="300" t="s">
        <v>780</v>
      </c>
      <c r="R33" s="300" t="s">
        <v>781</v>
      </c>
      <c r="S33" s="300" t="s">
        <v>597</v>
      </c>
      <c r="T33" s="300" t="s">
        <v>758</v>
      </c>
      <c r="U33" s="300" t="s">
        <v>759</v>
      </c>
      <c r="V33" s="300" t="s">
        <v>760</v>
      </c>
      <c r="W33" s="300" t="s">
        <v>761</v>
      </c>
      <c r="X33" s="300" t="s">
        <v>762</v>
      </c>
      <c r="Y33" s="300" t="s">
        <v>763</v>
      </c>
      <c r="Z33" s="300"/>
      <c r="AA33" s="301">
        <v>0</v>
      </c>
      <c r="AB33" s="301">
        <v>0</v>
      </c>
      <c r="AC33" s="301">
        <v>0</v>
      </c>
      <c r="AD33" s="302">
        <v>3880</v>
      </c>
      <c r="AE33" s="302">
        <v>3395</v>
      </c>
      <c r="AF33" s="304">
        <v>-485</v>
      </c>
      <c r="AG33" s="301">
        <v>0</v>
      </c>
      <c r="AH33" s="301">
        <v>0</v>
      </c>
      <c r="AI33" s="301">
        <v>0</v>
      </c>
      <c r="AJ33" s="302">
        <v>4040</v>
      </c>
      <c r="AK33" s="302">
        <v>3535</v>
      </c>
      <c r="AL33" s="304">
        <v>-505</v>
      </c>
      <c r="AM33" s="41" t="str">
        <f t="shared" si="0"/>
        <v>NO</v>
      </c>
      <c r="AN33" s="41" t="str">
        <f t="shared" si="1"/>
        <v>YES</v>
      </c>
      <c r="AO33" s="283"/>
    </row>
    <row r="34" spans="1:41" ht="15.75">
      <c r="A34" s="300" t="s">
        <v>598</v>
      </c>
      <c r="B34" s="300" t="s">
        <v>215</v>
      </c>
      <c r="C34" s="300"/>
      <c r="D34" s="300"/>
      <c r="E34" s="300"/>
      <c r="F34" s="300"/>
      <c r="G34" s="300" t="s">
        <v>695</v>
      </c>
      <c r="H34" s="300" t="s">
        <v>670</v>
      </c>
      <c r="I34" s="300" t="s">
        <v>696</v>
      </c>
      <c r="J34" s="300" t="s">
        <v>697</v>
      </c>
      <c r="K34" s="300" t="s">
        <v>706</v>
      </c>
      <c r="L34" s="300" t="s">
        <v>699</v>
      </c>
      <c r="M34" s="300" t="s">
        <v>707</v>
      </c>
      <c r="N34" s="300" t="s">
        <v>596</v>
      </c>
      <c r="O34" s="300" t="s">
        <v>321</v>
      </c>
      <c r="P34" s="300" t="s">
        <v>769</v>
      </c>
      <c r="Q34" s="300" t="s">
        <v>782</v>
      </c>
      <c r="R34" s="300" t="s">
        <v>783</v>
      </c>
      <c r="S34" s="300" t="s">
        <v>597</v>
      </c>
      <c r="T34" s="300" t="s">
        <v>758</v>
      </c>
      <c r="U34" s="300" t="s">
        <v>759</v>
      </c>
      <c r="V34" s="300" t="s">
        <v>760</v>
      </c>
      <c r="W34" s="300" t="s">
        <v>761</v>
      </c>
      <c r="X34" s="300" t="s">
        <v>762</v>
      </c>
      <c r="Y34" s="300" t="s">
        <v>763</v>
      </c>
      <c r="Z34" s="300" t="s">
        <v>764</v>
      </c>
      <c r="AA34" s="301" t="s">
        <v>765</v>
      </c>
      <c r="AB34" s="301">
        <v>0</v>
      </c>
      <c r="AC34" s="301">
        <v>0</v>
      </c>
      <c r="AD34" s="302" t="s">
        <v>597</v>
      </c>
      <c r="AE34" s="302">
        <v>10138</v>
      </c>
      <c r="AF34" s="302">
        <v>10138</v>
      </c>
      <c r="AG34" s="301" t="s">
        <v>765</v>
      </c>
      <c r="AH34" s="301">
        <v>0</v>
      </c>
      <c r="AI34" s="301">
        <v>0</v>
      </c>
      <c r="AJ34" s="302" t="s">
        <v>597</v>
      </c>
      <c r="AK34" s="302">
        <v>10822</v>
      </c>
      <c r="AL34" s="302">
        <v>10822</v>
      </c>
      <c r="AM34" s="41" t="str">
        <f t="shared" si="0"/>
        <v>NO</v>
      </c>
      <c r="AN34" s="41" t="str">
        <f t="shared" si="1"/>
        <v>YES</v>
      </c>
      <c r="AO34" s="283"/>
    </row>
    <row r="35" spans="1:41" ht="15.75">
      <c r="A35" s="300" t="s">
        <v>598</v>
      </c>
      <c r="B35" s="300" t="s">
        <v>215</v>
      </c>
      <c r="C35" s="300"/>
      <c r="D35" s="300"/>
      <c r="E35" s="300"/>
      <c r="F35" s="300"/>
      <c r="G35" s="300" t="s">
        <v>695</v>
      </c>
      <c r="H35" s="300" t="s">
        <v>670</v>
      </c>
      <c r="I35" s="300" t="s">
        <v>696</v>
      </c>
      <c r="J35" s="300" t="s">
        <v>697</v>
      </c>
      <c r="K35" s="300" t="s">
        <v>706</v>
      </c>
      <c r="L35" s="300" t="s">
        <v>699</v>
      </c>
      <c r="M35" s="300" t="s">
        <v>707</v>
      </c>
      <c r="N35" s="300" t="s">
        <v>596</v>
      </c>
      <c r="O35" s="300" t="s">
        <v>321</v>
      </c>
      <c r="P35" s="300" t="s">
        <v>769</v>
      </c>
      <c r="Q35" s="300" t="s">
        <v>782</v>
      </c>
      <c r="R35" s="300" t="s">
        <v>783</v>
      </c>
      <c r="S35" s="300" t="s">
        <v>597</v>
      </c>
      <c r="T35" s="300" t="s">
        <v>758</v>
      </c>
      <c r="U35" s="300" t="s">
        <v>759</v>
      </c>
      <c r="V35" s="300" t="s">
        <v>760</v>
      </c>
      <c r="W35" s="300" t="s">
        <v>761</v>
      </c>
      <c r="X35" s="300" t="s">
        <v>762</v>
      </c>
      <c r="Y35" s="300" t="s">
        <v>763</v>
      </c>
      <c r="Z35" s="300"/>
      <c r="AA35" s="301">
        <v>0</v>
      </c>
      <c r="AB35" s="301">
        <v>0</v>
      </c>
      <c r="AC35" s="301">
        <v>0</v>
      </c>
      <c r="AD35" s="302">
        <v>81104</v>
      </c>
      <c r="AE35" s="302">
        <v>70966</v>
      </c>
      <c r="AF35" s="304">
        <v>-10138</v>
      </c>
      <c r="AG35" s="301">
        <v>0</v>
      </c>
      <c r="AH35" s="301">
        <v>0</v>
      </c>
      <c r="AI35" s="301">
        <v>0</v>
      </c>
      <c r="AJ35" s="302">
        <v>86576</v>
      </c>
      <c r="AK35" s="302">
        <v>75754</v>
      </c>
      <c r="AL35" s="304">
        <v>-10822</v>
      </c>
      <c r="AM35" s="41" t="str">
        <f t="shared" si="0"/>
        <v>NO</v>
      </c>
      <c r="AN35" s="41" t="str">
        <f t="shared" si="1"/>
        <v>YES</v>
      </c>
      <c r="AO35" s="283"/>
    </row>
    <row r="36" spans="1:41" ht="15.75">
      <c r="A36" s="300" t="s">
        <v>598</v>
      </c>
      <c r="B36" s="300" t="s">
        <v>215</v>
      </c>
      <c r="C36" s="300"/>
      <c r="D36" s="300"/>
      <c r="E36" s="300"/>
      <c r="F36" s="300"/>
      <c r="G36" s="300" t="s">
        <v>695</v>
      </c>
      <c r="H36" s="300" t="s">
        <v>670</v>
      </c>
      <c r="I36" s="300" t="s">
        <v>696</v>
      </c>
      <c r="J36" s="300" t="s">
        <v>697</v>
      </c>
      <c r="K36" s="300" t="s">
        <v>706</v>
      </c>
      <c r="L36" s="300" t="s">
        <v>699</v>
      </c>
      <c r="M36" s="300" t="s">
        <v>707</v>
      </c>
      <c r="N36" s="300" t="s">
        <v>596</v>
      </c>
      <c r="O36" s="300" t="s">
        <v>321</v>
      </c>
      <c r="P36" s="300" t="s">
        <v>769</v>
      </c>
      <c r="Q36" s="300" t="s">
        <v>784</v>
      </c>
      <c r="R36" s="300" t="s">
        <v>785</v>
      </c>
      <c r="S36" s="300" t="s">
        <v>597</v>
      </c>
      <c r="T36" s="300" t="s">
        <v>758</v>
      </c>
      <c r="U36" s="300" t="s">
        <v>759</v>
      </c>
      <c r="V36" s="300" t="s">
        <v>760</v>
      </c>
      <c r="W36" s="300" t="s">
        <v>761</v>
      </c>
      <c r="X36" s="300" t="s">
        <v>762</v>
      </c>
      <c r="Y36" s="300" t="s">
        <v>763</v>
      </c>
      <c r="Z36" s="300" t="s">
        <v>764</v>
      </c>
      <c r="AA36" s="301" t="s">
        <v>765</v>
      </c>
      <c r="AB36" s="301">
        <v>0</v>
      </c>
      <c r="AC36" s="301">
        <v>0</v>
      </c>
      <c r="AD36" s="302" t="s">
        <v>597</v>
      </c>
      <c r="AE36" s="302">
        <v>1107</v>
      </c>
      <c r="AF36" s="302">
        <v>1107</v>
      </c>
      <c r="AG36" s="301" t="s">
        <v>765</v>
      </c>
      <c r="AH36" s="301">
        <v>0</v>
      </c>
      <c r="AI36" s="301">
        <v>0</v>
      </c>
      <c r="AJ36" s="302" t="s">
        <v>597</v>
      </c>
      <c r="AK36" s="302">
        <v>1141</v>
      </c>
      <c r="AL36" s="302">
        <v>1141</v>
      </c>
      <c r="AM36" s="41" t="str">
        <f t="shared" si="0"/>
        <v>NO</v>
      </c>
      <c r="AN36" s="41" t="str">
        <f t="shared" si="1"/>
        <v>YES</v>
      </c>
      <c r="AO36" s="283"/>
    </row>
    <row r="37" spans="1:41" ht="15.75">
      <c r="A37" s="300" t="s">
        <v>598</v>
      </c>
      <c r="B37" s="300" t="s">
        <v>215</v>
      </c>
      <c r="C37" s="300"/>
      <c r="D37" s="300"/>
      <c r="E37" s="300"/>
      <c r="F37" s="300"/>
      <c r="G37" s="300" t="s">
        <v>695</v>
      </c>
      <c r="H37" s="300" t="s">
        <v>670</v>
      </c>
      <c r="I37" s="300" t="s">
        <v>696</v>
      </c>
      <c r="J37" s="300" t="s">
        <v>697</v>
      </c>
      <c r="K37" s="300" t="s">
        <v>706</v>
      </c>
      <c r="L37" s="300" t="s">
        <v>699</v>
      </c>
      <c r="M37" s="300" t="s">
        <v>707</v>
      </c>
      <c r="N37" s="300" t="s">
        <v>596</v>
      </c>
      <c r="O37" s="300" t="s">
        <v>321</v>
      </c>
      <c r="P37" s="300" t="s">
        <v>769</v>
      </c>
      <c r="Q37" s="300" t="s">
        <v>784</v>
      </c>
      <c r="R37" s="300" t="s">
        <v>785</v>
      </c>
      <c r="S37" s="300" t="s">
        <v>597</v>
      </c>
      <c r="T37" s="300" t="s">
        <v>758</v>
      </c>
      <c r="U37" s="300" t="s">
        <v>759</v>
      </c>
      <c r="V37" s="300" t="s">
        <v>760</v>
      </c>
      <c r="W37" s="300" t="s">
        <v>761</v>
      </c>
      <c r="X37" s="300" t="s">
        <v>762</v>
      </c>
      <c r="Y37" s="300" t="s">
        <v>763</v>
      </c>
      <c r="Z37" s="300"/>
      <c r="AA37" s="301">
        <v>0</v>
      </c>
      <c r="AB37" s="301">
        <v>0</v>
      </c>
      <c r="AC37" s="301">
        <v>0</v>
      </c>
      <c r="AD37" s="302">
        <v>8856</v>
      </c>
      <c r="AE37" s="302">
        <v>7749</v>
      </c>
      <c r="AF37" s="304">
        <v>-1107</v>
      </c>
      <c r="AG37" s="301">
        <v>0</v>
      </c>
      <c r="AH37" s="301">
        <v>0</v>
      </c>
      <c r="AI37" s="301">
        <v>0</v>
      </c>
      <c r="AJ37" s="302">
        <v>9128</v>
      </c>
      <c r="AK37" s="302">
        <v>7987</v>
      </c>
      <c r="AL37" s="304">
        <v>-1141</v>
      </c>
      <c r="AM37" s="41" t="str">
        <f t="shared" si="0"/>
        <v>NO</v>
      </c>
      <c r="AN37" s="41" t="str">
        <f t="shared" si="1"/>
        <v>YES</v>
      </c>
      <c r="AO37" s="283"/>
    </row>
    <row r="38" spans="1:41">
      <c r="A38" s="300" t="s">
        <v>598</v>
      </c>
      <c r="B38" s="300" t="s">
        <v>215</v>
      </c>
      <c r="C38" s="300"/>
      <c r="D38" s="300"/>
      <c r="E38" s="300"/>
      <c r="F38" s="300"/>
      <c r="G38" s="300" t="s">
        <v>695</v>
      </c>
      <c r="H38" s="300" t="s">
        <v>670</v>
      </c>
      <c r="I38" s="300" t="s">
        <v>696</v>
      </c>
      <c r="J38" s="300" t="s">
        <v>697</v>
      </c>
      <c r="K38" s="300" t="s">
        <v>706</v>
      </c>
      <c r="L38" s="300" t="s">
        <v>699</v>
      </c>
      <c r="M38" s="300" t="s">
        <v>707</v>
      </c>
      <c r="N38" s="300" t="s">
        <v>596</v>
      </c>
      <c r="O38" s="300" t="s">
        <v>321</v>
      </c>
      <c r="P38" s="300" t="s">
        <v>769</v>
      </c>
      <c r="Q38" s="300" t="s">
        <v>786</v>
      </c>
      <c r="R38" s="300" t="s">
        <v>787</v>
      </c>
      <c r="S38" s="300" t="s">
        <v>597</v>
      </c>
      <c r="T38" s="300" t="s">
        <v>758</v>
      </c>
      <c r="U38" s="300" t="s">
        <v>759</v>
      </c>
      <c r="V38" s="300" t="s">
        <v>760</v>
      </c>
      <c r="W38" s="300" t="s">
        <v>761</v>
      </c>
      <c r="X38" s="300" t="s">
        <v>762</v>
      </c>
      <c r="Y38" s="300" t="s">
        <v>763</v>
      </c>
      <c r="Z38" s="300" t="s">
        <v>764</v>
      </c>
      <c r="AA38" s="301" t="s">
        <v>765</v>
      </c>
      <c r="AB38" s="301">
        <v>0</v>
      </c>
      <c r="AC38" s="301">
        <v>0</v>
      </c>
      <c r="AD38" s="302" t="s">
        <v>597</v>
      </c>
      <c r="AE38" s="302">
        <v>497</v>
      </c>
      <c r="AF38" s="302">
        <v>497</v>
      </c>
      <c r="AG38" s="301" t="s">
        <v>765</v>
      </c>
      <c r="AH38" s="301">
        <v>0</v>
      </c>
      <c r="AI38" s="301">
        <v>0</v>
      </c>
      <c r="AJ38" s="302" t="s">
        <v>597</v>
      </c>
      <c r="AK38" s="302">
        <v>518</v>
      </c>
      <c r="AL38" s="302">
        <v>518</v>
      </c>
    </row>
    <row r="39" spans="1:41">
      <c r="A39" s="300" t="s">
        <v>598</v>
      </c>
      <c r="B39" s="300" t="s">
        <v>215</v>
      </c>
      <c r="C39" s="300"/>
      <c r="D39" s="300"/>
      <c r="E39" s="300"/>
      <c r="F39" s="300"/>
      <c r="G39" s="300" t="s">
        <v>695</v>
      </c>
      <c r="H39" s="300" t="s">
        <v>670</v>
      </c>
      <c r="I39" s="300" t="s">
        <v>696</v>
      </c>
      <c r="J39" s="300" t="s">
        <v>697</v>
      </c>
      <c r="K39" s="300" t="s">
        <v>706</v>
      </c>
      <c r="L39" s="300" t="s">
        <v>699</v>
      </c>
      <c r="M39" s="300" t="s">
        <v>707</v>
      </c>
      <c r="N39" s="300" t="s">
        <v>596</v>
      </c>
      <c r="O39" s="300" t="s">
        <v>321</v>
      </c>
      <c r="P39" s="300" t="s">
        <v>769</v>
      </c>
      <c r="Q39" s="300" t="s">
        <v>786</v>
      </c>
      <c r="R39" s="300" t="s">
        <v>787</v>
      </c>
      <c r="S39" s="300" t="s">
        <v>597</v>
      </c>
      <c r="T39" s="300" t="s">
        <v>758</v>
      </c>
      <c r="U39" s="300" t="s">
        <v>759</v>
      </c>
      <c r="V39" s="300" t="s">
        <v>760</v>
      </c>
      <c r="W39" s="300" t="s">
        <v>761</v>
      </c>
      <c r="X39" s="300" t="s">
        <v>762</v>
      </c>
      <c r="Y39" s="300" t="s">
        <v>763</v>
      </c>
      <c r="Z39" s="300"/>
      <c r="AA39" s="301">
        <v>0</v>
      </c>
      <c r="AB39" s="301">
        <v>0</v>
      </c>
      <c r="AC39" s="301">
        <v>0</v>
      </c>
      <c r="AD39" s="302">
        <v>3976</v>
      </c>
      <c r="AE39" s="302">
        <v>3479</v>
      </c>
      <c r="AF39" s="304">
        <v>-497</v>
      </c>
      <c r="AG39" s="301">
        <v>0</v>
      </c>
      <c r="AH39" s="301">
        <v>0</v>
      </c>
      <c r="AI39" s="301">
        <v>0</v>
      </c>
      <c r="AJ39" s="302">
        <v>4144</v>
      </c>
      <c r="AK39" s="302">
        <v>3626</v>
      </c>
      <c r="AL39" s="304">
        <v>-518</v>
      </c>
    </row>
    <row r="40" spans="1:41" ht="15.75" thickBot="1">
      <c r="A40" s="296"/>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7">
        <v>8</v>
      </c>
      <c r="AB40" s="297">
        <v>8</v>
      </c>
      <c r="AC40" s="297">
        <v>0</v>
      </c>
      <c r="AD40" s="298">
        <v>1397368</v>
      </c>
      <c r="AE40" s="298">
        <v>1397368</v>
      </c>
      <c r="AF40" s="298">
        <v>0</v>
      </c>
      <c r="AG40" s="297">
        <v>8</v>
      </c>
      <c r="AH40" s="297">
        <v>8</v>
      </c>
      <c r="AI40" s="297">
        <v>0</v>
      </c>
      <c r="AJ40" s="298">
        <v>1435608</v>
      </c>
      <c r="AK40" s="298">
        <v>1435608</v>
      </c>
      <c r="AL40" s="298">
        <v>0</v>
      </c>
    </row>
  </sheetData>
  <autoFilter ref="A18:AE37"/>
  <mergeCells count="3">
    <mergeCell ref="AM17:AN17"/>
    <mergeCell ref="AA17:AF17"/>
    <mergeCell ref="AG17:AL17"/>
  </mergeCells>
  <pageMargins left="0.7" right="0.7" top="0.75" bottom="0.75" header="0.3" footer="0.3"/>
  <pageSetup scale="15"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A2" sqref="A2:H79"/>
    </sheetView>
  </sheetViews>
  <sheetFormatPr defaultRowHeight="15"/>
  <cols>
    <col min="2" max="2" width="21" bestFit="1" customWidth="1"/>
    <col min="3" max="3" width="8.85546875" bestFit="1" customWidth="1"/>
    <col min="4" max="4" width="50.42578125" bestFit="1" customWidth="1"/>
    <col min="5" max="5" width="8.5703125" bestFit="1" customWidth="1"/>
    <col min="6" max="6" width="28.140625" bestFit="1" customWidth="1"/>
    <col min="7" max="7" width="15.5703125" customWidth="1"/>
    <col min="8" max="8" width="88.85546875" bestFit="1" customWidth="1"/>
  </cols>
  <sheetData>
    <row r="1" spans="1:8">
      <c r="A1" s="192" t="s">
        <v>78</v>
      </c>
      <c r="B1" s="192" t="s">
        <v>79</v>
      </c>
      <c r="C1" s="192" t="s">
        <v>454</v>
      </c>
      <c r="D1" s="192" t="s">
        <v>80</v>
      </c>
      <c r="E1" s="192" t="s">
        <v>81</v>
      </c>
      <c r="F1" s="192" t="s">
        <v>82</v>
      </c>
      <c r="G1" s="192" t="s">
        <v>83</v>
      </c>
      <c r="H1" s="192" t="s">
        <v>84</v>
      </c>
    </row>
    <row r="2" spans="1:8">
      <c r="A2" s="206" t="s">
        <v>455</v>
      </c>
      <c r="B2" s="191" t="s">
        <v>85</v>
      </c>
      <c r="C2" s="190">
        <v>1</v>
      </c>
      <c r="D2" s="191" t="s">
        <v>456</v>
      </c>
      <c r="E2" s="191" t="s">
        <v>90</v>
      </c>
      <c r="F2" s="191" t="s">
        <v>457</v>
      </c>
      <c r="G2" s="207">
        <v>84273.05</v>
      </c>
      <c r="H2" s="208" t="str">
        <f>CONCATENATE(A2, " ", C2,":", " ",D2, " ", "---", " ", F2)</f>
        <v>TC72350 1: Mid-Sized Hybrid SUV PPV Marked B&amp;W Caged  --- Ford Police Interceptor Utility</v>
      </c>
    </row>
    <row r="3" spans="1:8">
      <c r="A3" s="206" t="s">
        <v>455</v>
      </c>
      <c r="B3" s="191" t="s">
        <v>85</v>
      </c>
      <c r="C3" s="190">
        <v>2</v>
      </c>
      <c r="D3" s="191" t="s">
        <v>458</v>
      </c>
      <c r="E3" s="191" t="s">
        <v>86</v>
      </c>
      <c r="F3" s="191" t="s">
        <v>457</v>
      </c>
      <c r="G3" s="207">
        <v>80791.789999999994</v>
      </c>
      <c r="H3" s="208" t="str">
        <f t="shared" ref="H3:H66" si="0">CONCATENATE(A3, " ", C3,":", " ",D3, " ", "---", " ", F3)</f>
        <v>TC72350 2: Mid-Sized Gas SUV PPV Marked B&amp;W Caged --- Ford Police Interceptor Utility</v>
      </c>
    </row>
    <row r="4" spans="1:8">
      <c r="A4" s="206" t="s">
        <v>455</v>
      </c>
      <c r="B4" s="191" t="s">
        <v>85</v>
      </c>
      <c r="C4" s="190">
        <v>3</v>
      </c>
      <c r="D4" s="191" t="s">
        <v>459</v>
      </c>
      <c r="E4" s="191" t="s">
        <v>90</v>
      </c>
      <c r="F4" s="191" t="s">
        <v>457</v>
      </c>
      <c r="G4" s="207">
        <v>83438.7</v>
      </c>
      <c r="H4" s="208" t="str">
        <f t="shared" si="0"/>
        <v>TC72350 3: Mid-Sized Hybrid SUV PPV Marked B&amp;W Uncaged --- Ford Police Interceptor Utility</v>
      </c>
    </row>
    <row r="5" spans="1:8">
      <c r="A5" s="206" t="s">
        <v>455</v>
      </c>
      <c r="B5" s="191" t="s">
        <v>85</v>
      </c>
      <c r="C5" s="190">
        <v>4</v>
      </c>
      <c r="D5" s="191" t="s">
        <v>460</v>
      </c>
      <c r="E5" s="191" t="s">
        <v>86</v>
      </c>
      <c r="F5" s="191" t="s">
        <v>457</v>
      </c>
      <c r="G5" s="207">
        <v>79763.16</v>
      </c>
      <c r="H5" s="208" t="str">
        <f t="shared" si="0"/>
        <v>TC72350 4: Mid-Sized Gas SUV PPV Marked B&amp;W Uncaged --- Ford Police Interceptor Utility</v>
      </c>
    </row>
    <row r="6" spans="1:8">
      <c r="A6" s="206" t="s">
        <v>455</v>
      </c>
      <c r="B6" s="191" t="s">
        <v>85</v>
      </c>
      <c r="C6" s="190">
        <v>5</v>
      </c>
      <c r="D6" s="191" t="s">
        <v>461</v>
      </c>
      <c r="E6" s="191" t="s">
        <v>90</v>
      </c>
      <c r="F6" s="191" t="s">
        <v>457</v>
      </c>
      <c r="G6" s="207">
        <v>69205.84</v>
      </c>
      <c r="H6" s="208" t="str">
        <f t="shared" si="0"/>
        <v>TC72350 5: Mid-Sized Hybrid SUV PPV Marked White Caged (SHF) --- Ford Police Interceptor Utility</v>
      </c>
    </row>
    <row r="7" spans="1:8">
      <c r="A7" s="206" t="s">
        <v>455</v>
      </c>
      <c r="B7" s="191" t="s">
        <v>85</v>
      </c>
      <c r="C7" s="190">
        <v>6</v>
      </c>
      <c r="D7" s="191" t="s">
        <v>462</v>
      </c>
      <c r="E7" s="191" t="s">
        <v>90</v>
      </c>
      <c r="F7" s="191" t="s">
        <v>457</v>
      </c>
      <c r="G7" s="207">
        <v>69515.320000000007</v>
      </c>
      <c r="H7" s="208" t="str">
        <f t="shared" si="0"/>
        <v>TC72350 6: Mid-Sized Hybrid SUV PPV Marked White Uncaged (SHF) --- Ford Police Interceptor Utility</v>
      </c>
    </row>
    <row r="8" spans="1:8">
      <c r="A8" s="206" t="s">
        <v>455</v>
      </c>
      <c r="B8" s="191" t="s">
        <v>85</v>
      </c>
      <c r="C8" s="190">
        <v>7</v>
      </c>
      <c r="D8" s="191" t="s">
        <v>463</v>
      </c>
      <c r="E8" s="191" t="s">
        <v>90</v>
      </c>
      <c r="F8" s="191" t="s">
        <v>457</v>
      </c>
      <c r="G8" s="207">
        <v>47197.62</v>
      </c>
      <c r="H8" s="208" t="str">
        <f t="shared" si="0"/>
        <v>TC72350 7: Mid-Sized Hybrid SUV PPV Unmarked Street Appearance --- Ford Police Interceptor Utility</v>
      </c>
    </row>
    <row r="9" spans="1:8">
      <c r="A9" s="206" t="s">
        <v>455</v>
      </c>
      <c r="B9" s="191" t="s">
        <v>85</v>
      </c>
      <c r="C9" s="190">
        <v>8</v>
      </c>
      <c r="D9" s="191" t="s">
        <v>464</v>
      </c>
      <c r="E9" s="191" t="s">
        <v>86</v>
      </c>
      <c r="F9" s="191" t="s">
        <v>457</v>
      </c>
      <c r="G9" s="207">
        <v>43480.9</v>
      </c>
      <c r="H9" s="208" t="str">
        <f t="shared" si="0"/>
        <v>TC72350 8: Mid-Sized Gas SUV PPV Unmarked Street Appearance --- Ford Police Interceptor Utility</v>
      </c>
    </row>
    <row r="10" spans="1:8">
      <c r="A10" s="206" t="s">
        <v>455</v>
      </c>
      <c r="B10" s="191" t="s">
        <v>85</v>
      </c>
      <c r="C10" s="190">
        <v>9</v>
      </c>
      <c r="D10" s="191" t="s">
        <v>465</v>
      </c>
      <c r="E10" s="191" t="s">
        <v>90</v>
      </c>
      <c r="F10" s="191" t="s">
        <v>457</v>
      </c>
      <c r="G10" s="207">
        <v>37743.230000000003</v>
      </c>
      <c r="H10" s="208" t="str">
        <f t="shared" si="0"/>
        <v>TC72350 9: Mid-Sized Hybrid SUV PPV w/No Police Equipment (White) --- Ford Police Interceptor Utility</v>
      </c>
    </row>
    <row r="11" spans="1:8">
      <c r="A11" s="206" t="s">
        <v>455</v>
      </c>
      <c r="B11" s="191" t="s">
        <v>85</v>
      </c>
      <c r="C11" s="190">
        <v>15</v>
      </c>
      <c r="D11" s="191" t="s">
        <v>466</v>
      </c>
      <c r="E11" s="191" t="s">
        <v>86</v>
      </c>
      <c r="F11" s="191" t="s">
        <v>467</v>
      </c>
      <c r="G11" s="207">
        <v>75160.58</v>
      </c>
      <c r="H11" s="208" t="str">
        <f t="shared" si="0"/>
        <v>TC72350 15: Gas PPV Crew Cab 4x4 Pick-Up Truck (B&amp;W) --- Ford F-150 Police Responder</v>
      </c>
    </row>
    <row r="12" spans="1:8">
      <c r="A12" s="206" t="s">
        <v>455</v>
      </c>
      <c r="B12" s="191" t="s">
        <v>85</v>
      </c>
      <c r="C12" s="190">
        <v>16</v>
      </c>
      <c r="D12" s="191" t="s">
        <v>468</v>
      </c>
      <c r="E12" s="191" t="s">
        <v>86</v>
      </c>
      <c r="F12" s="191" t="s">
        <v>467</v>
      </c>
      <c r="G12" s="207">
        <v>53623.49</v>
      </c>
      <c r="H12" s="208" t="str">
        <f t="shared" si="0"/>
        <v>TC72350 16: Gas PPV Crew Cab 4x4 Pick-Up Truck (Yellow/White) --- Ford F-150 Police Responder</v>
      </c>
    </row>
    <row r="13" spans="1:8">
      <c r="A13" s="206" t="s">
        <v>455</v>
      </c>
      <c r="B13" s="191" t="s">
        <v>85</v>
      </c>
      <c r="C13" s="190">
        <v>17</v>
      </c>
      <c r="D13" s="191" t="s">
        <v>469</v>
      </c>
      <c r="E13" s="191" t="s">
        <v>86</v>
      </c>
      <c r="F13" s="191" t="s">
        <v>467</v>
      </c>
      <c r="G13" s="207">
        <v>71524.44</v>
      </c>
      <c r="H13" s="208" t="str">
        <f t="shared" si="0"/>
        <v>TC72350 17: Gas SSV Crew Cab 4x4 Pick-Up Truck (B&amp;W) --- Ford F-150 Police Responder</v>
      </c>
    </row>
    <row r="14" spans="1:8">
      <c r="A14" s="206" t="s">
        <v>455</v>
      </c>
      <c r="B14" s="191" t="s">
        <v>85</v>
      </c>
      <c r="C14" s="190" t="s">
        <v>470</v>
      </c>
      <c r="D14" s="191" t="s">
        <v>469</v>
      </c>
      <c r="E14" s="191" t="s">
        <v>86</v>
      </c>
      <c r="F14" s="191" t="s">
        <v>471</v>
      </c>
      <c r="G14" s="207">
        <v>73365.69</v>
      </c>
      <c r="H14" s="208" t="str">
        <f t="shared" si="0"/>
        <v>TC72350 17a: Gas SSV Crew Cab 4x4 Pick-Up Truck (B&amp;W) --- Chevrolet Silverado SSV</v>
      </c>
    </row>
    <row r="15" spans="1:8">
      <c r="A15" s="206" t="s">
        <v>455</v>
      </c>
      <c r="B15" s="191" t="s">
        <v>85</v>
      </c>
      <c r="C15" s="190">
        <v>18</v>
      </c>
      <c r="D15" s="191" t="s">
        <v>472</v>
      </c>
      <c r="E15" s="191" t="s">
        <v>86</v>
      </c>
      <c r="F15" s="191" t="s">
        <v>471</v>
      </c>
      <c r="G15" s="207">
        <v>57265.65</v>
      </c>
      <c r="H15" s="208" t="str">
        <f t="shared" si="0"/>
        <v>TC72350 18: Gas SSV Crew Cab 4x4 Pick-Up Truck (White) --- Chevrolet Silverado SSV</v>
      </c>
    </row>
    <row r="16" spans="1:8">
      <c r="A16" s="206" t="s">
        <v>473</v>
      </c>
      <c r="B16" s="209" t="s">
        <v>87</v>
      </c>
      <c r="C16" s="210" t="s">
        <v>577</v>
      </c>
      <c r="D16" s="211" t="s">
        <v>474</v>
      </c>
      <c r="E16" s="211" t="s">
        <v>90</v>
      </c>
      <c r="F16" s="211" t="s">
        <v>88</v>
      </c>
      <c r="G16" s="212">
        <v>30000</v>
      </c>
      <c r="H16" s="208" t="str">
        <f t="shared" si="0"/>
        <v>TC72307 TBD: Medium Plug-in Hybrid Electric Vehicle --- Toyota Prius Prime</v>
      </c>
    </row>
    <row r="17" spans="1:8">
      <c r="A17" s="206" t="s">
        <v>473</v>
      </c>
      <c r="B17" s="209" t="s">
        <v>87</v>
      </c>
      <c r="C17" s="190">
        <v>3</v>
      </c>
      <c r="D17" s="213" t="s">
        <v>578</v>
      </c>
      <c r="E17" s="191" t="s">
        <v>90</v>
      </c>
      <c r="F17" s="214" t="s">
        <v>579</v>
      </c>
      <c r="G17" s="215">
        <v>31100</v>
      </c>
      <c r="H17" s="208" t="str">
        <f t="shared" si="0"/>
        <v>TC72307 3: SUV Plug-in Hybrid Electric Vehicle --- Ford Escape Plug-in Hybrid</v>
      </c>
    </row>
    <row r="18" spans="1:8">
      <c r="A18" s="206" t="s">
        <v>473</v>
      </c>
      <c r="B18" s="209" t="s">
        <v>87</v>
      </c>
      <c r="C18" s="190">
        <v>4</v>
      </c>
      <c r="D18" s="191" t="s">
        <v>475</v>
      </c>
      <c r="E18" s="191" t="s">
        <v>90</v>
      </c>
      <c r="F18" s="191" t="s">
        <v>476</v>
      </c>
      <c r="G18" s="216">
        <v>40116</v>
      </c>
      <c r="H18" s="208" t="str">
        <f t="shared" si="0"/>
        <v>TC72307 4: Minivan Plug-in Hybrid Electric Vehicle --- Chrysler Pacifica</v>
      </c>
    </row>
    <row r="19" spans="1:8">
      <c r="A19" s="206" t="s">
        <v>473</v>
      </c>
      <c r="B19" s="209" t="s">
        <v>87</v>
      </c>
      <c r="C19" s="190">
        <v>5</v>
      </c>
      <c r="D19" s="191" t="s">
        <v>477</v>
      </c>
      <c r="E19" s="191" t="s">
        <v>90</v>
      </c>
      <c r="F19" s="191" t="s">
        <v>478</v>
      </c>
      <c r="G19" s="216">
        <v>28881</v>
      </c>
      <c r="H19" s="208" t="str">
        <f t="shared" si="0"/>
        <v>TC72307 5: Small SUV Hybrid Electric Vehicle --- Toyota RAV4</v>
      </c>
    </row>
    <row r="20" spans="1:8">
      <c r="A20" s="206" t="s">
        <v>473</v>
      </c>
      <c r="B20" s="209" t="s">
        <v>87</v>
      </c>
      <c r="C20" s="190" t="s">
        <v>479</v>
      </c>
      <c r="D20" s="191" t="s">
        <v>477</v>
      </c>
      <c r="E20" s="191" t="s">
        <v>90</v>
      </c>
      <c r="F20" s="191" t="s">
        <v>91</v>
      </c>
      <c r="G20" s="216">
        <v>29000</v>
      </c>
      <c r="H20" s="208" t="str">
        <f t="shared" si="0"/>
        <v>TC72307 5a: Small SUV Hybrid Electric Vehicle --- Ford Escape</v>
      </c>
    </row>
    <row r="21" spans="1:8">
      <c r="A21" s="206" t="s">
        <v>473</v>
      </c>
      <c r="B21" s="209" t="s">
        <v>87</v>
      </c>
      <c r="C21" s="190">
        <v>7</v>
      </c>
      <c r="D21" s="191" t="s">
        <v>480</v>
      </c>
      <c r="E21" s="191" t="s">
        <v>481</v>
      </c>
      <c r="F21" s="191" t="s">
        <v>89</v>
      </c>
      <c r="G21" s="217">
        <v>28800</v>
      </c>
      <c r="H21" s="208" t="str">
        <f t="shared" si="0"/>
        <v>TC72307 7: Medium Plug-in Electric Vehicle --- Chevy Bolt</v>
      </c>
    </row>
    <row r="22" spans="1:8">
      <c r="A22" s="206" t="s">
        <v>473</v>
      </c>
      <c r="B22" s="209" t="s">
        <v>87</v>
      </c>
      <c r="C22" s="190">
        <v>9</v>
      </c>
      <c r="D22" s="191" t="s">
        <v>482</v>
      </c>
      <c r="E22" s="191" t="s">
        <v>481</v>
      </c>
      <c r="F22" s="191" t="s">
        <v>483</v>
      </c>
      <c r="G22" s="216">
        <v>34672</v>
      </c>
      <c r="H22" s="208" t="str">
        <f t="shared" si="0"/>
        <v>TC72307 9: Large Plug-in Electric Vehicle, long range --- Nissan Leaf S Plus</v>
      </c>
    </row>
    <row r="23" spans="1:8">
      <c r="A23" s="206" t="s">
        <v>473</v>
      </c>
      <c r="B23" s="209" t="s">
        <v>87</v>
      </c>
      <c r="C23" s="190">
        <v>10</v>
      </c>
      <c r="D23" s="191" t="s">
        <v>484</v>
      </c>
      <c r="E23" s="191" t="s">
        <v>94</v>
      </c>
      <c r="F23" s="191" t="s">
        <v>485</v>
      </c>
      <c r="G23" s="216">
        <v>42701</v>
      </c>
      <c r="H23" s="208" t="str">
        <f t="shared" si="0"/>
        <v>TC72307 10: Small Fuel Cell Electric Vehicle --- Toyota Mirai</v>
      </c>
    </row>
    <row r="24" spans="1:8">
      <c r="A24" s="206" t="s">
        <v>486</v>
      </c>
      <c r="B24" s="209" t="s">
        <v>487</v>
      </c>
      <c r="C24" s="190">
        <v>1</v>
      </c>
      <c r="D24" s="191" t="s">
        <v>488</v>
      </c>
      <c r="E24" s="191" t="s">
        <v>489</v>
      </c>
      <c r="F24" s="191" t="s">
        <v>490</v>
      </c>
      <c r="G24" s="207">
        <v>30975.31</v>
      </c>
      <c r="H24" s="208" t="str">
        <f t="shared" si="0"/>
        <v>TC72504 1: 5-Passenger Compact LWB Van-Wagon --- Ford Transit Connect (4Cyl, 2L)</v>
      </c>
    </row>
    <row r="25" spans="1:8">
      <c r="A25" s="206" t="s">
        <v>486</v>
      </c>
      <c r="B25" s="209" t="s">
        <v>487</v>
      </c>
      <c r="C25" s="190">
        <v>2</v>
      </c>
      <c r="D25" s="191" t="s">
        <v>491</v>
      </c>
      <c r="E25" s="191" t="s">
        <v>489</v>
      </c>
      <c r="F25" s="191" t="s">
        <v>490</v>
      </c>
      <c r="G25" s="207">
        <v>31239.49</v>
      </c>
      <c r="H25" s="208" t="str">
        <f t="shared" si="0"/>
        <v>TC72504 2: 7-Passenger Compact LWB Van-Wagon --- Ford Transit Connect (4Cyl, 2L)</v>
      </c>
    </row>
    <row r="26" spans="1:8">
      <c r="A26" s="206" t="s">
        <v>486</v>
      </c>
      <c r="B26" s="209" t="s">
        <v>487</v>
      </c>
      <c r="C26" s="190">
        <v>3</v>
      </c>
      <c r="D26" s="191" t="s">
        <v>492</v>
      </c>
      <c r="E26" s="191" t="s">
        <v>489</v>
      </c>
      <c r="F26" s="191" t="s">
        <v>493</v>
      </c>
      <c r="G26" s="207">
        <v>39531</v>
      </c>
      <c r="H26" s="208" t="str">
        <f t="shared" si="0"/>
        <v>TC72504 3: 10-Passenger Van Medium Roof SRW 2WD --- Ford Transit (V6, 3.5L)</v>
      </c>
    </row>
    <row r="27" spans="1:8">
      <c r="A27" s="206" t="s">
        <v>486</v>
      </c>
      <c r="B27" s="209" t="s">
        <v>487</v>
      </c>
      <c r="C27" s="190">
        <v>4</v>
      </c>
      <c r="D27" s="191" t="s">
        <v>494</v>
      </c>
      <c r="E27" s="191" t="s">
        <v>489</v>
      </c>
      <c r="F27" s="191" t="s">
        <v>493</v>
      </c>
      <c r="G27" s="207">
        <v>41530</v>
      </c>
      <c r="H27" s="208" t="str">
        <f t="shared" si="0"/>
        <v>TC72504 4: 12-Passenger Van Medium Roof SRW 2WD --- Ford Transit (V6, 3.5L)</v>
      </c>
    </row>
    <row r="28" spans="1:8">
      <c r="A28" s="206" t="s">
        <v>486</v>
      </c>
      <c r="B28" s="209" t="s">
        <v>487</v>
      </c>
      <c r="C28" s="190">
        <v>6</v>
      </c>
      <c r="D28" s="191" t="s">
        <v>495</v>
      </c>
      <c r="E28" s="191" t="s">
        <v>489</v>
      </c>
      <c r="F28" s="191" t="s">
        <v>496</v>
      </c>
      <c r="G28" s="207">
        <v>44173</v>
      </c>
      <c r="H28" s="208" t="str">
        <f t="shared" si="0"/>
        <v>TC72504 6: 15-Passenger Van Medium Roof SRW 2WD --- Ford Transit (V6 EcoB, 3.5L)</v>
      </c>
    </row>
    <row r="29" spans="1:8">
      <c r="A29" s="206" t="s">
        <v>486</v>
      </c>
      <c r="B29" s="209" t="s">
        <v>487</v>
      </c>
      <c r="C29" s="190">
        <v>7</v>
      </c>
      <c r="D29" s="191" t="s">
        <v>497</v>
      </c>
      <c r="E29" s="191" t="s">
        <v>489</v>
      </c>
      <c r="F29" s="191" t="s">
        <v>490</v>
      </c>
      <c r="G29" s="207">
        <v>29185</v>
      </c>
      <c r="H29" s="208" t="str">
        <f t="shared" si="0"/>
        <v>TC72504 7: Compact Cargo Van SWB --- Ford Transit Connect (4Cyl, 2L)</v>
      </c>
    </row>
    <row r="30" spans="1:8">
      <c r="A30" s="206" t="s">
        <v>486</v>
      </c>
      <c r="B30" s="209" t="s">
        <v>487</v>
      </c>
      <c r="C30" s="190">
        <v>8</v>
      </c>
      <c r="D30" s="191" t="s">
        <v>498</v>
      </c>
      <c r="E30" s="191" t="s">
        <v>489</v>
      </c>
      <c r="F30" s="191" t="s">
        <v>490</v>
      </c>
      <c r="G30" s="207">
        <v>30085</v>
      </c>
      <c r="H30" s="208" t="str">
        <f t="shared" si="0"/>
        <v>TC72504 8: Compact Cargo Van LWB --- Ford Transit Connect (4Cyl, 2L)</v>
      </c>
    </row>
    <row r="31" spans="1:8">
      <c r="A31" s="206" t="s">
        <v>486</v>
      </c>
      <c r="B31" s="209" t="s">
        <v>487</v>
      </c>
      <c r="C31" s="190">
        <v>9</v>
      </c>
      <c r="D31" s="191" t="s">
        <v>499</v>
      </c>
      <c r="E31" s="191" t="s">
        <v>489</v>
      </c>
      <c r="F31" s="191" t="s">
        <v>496</v>
      </c>
      <c r="G31" s="207">
        <v>38028</v>
      </c>
      <c r="H31" s="208" t="str">
        <f t="shared" si="0"/>
        <v>TC72504 9: 1/2 Ton Cargo Van Medium Roof SRW 2WD --- Ford Transit (V6 EcoB, 3.5L)</v>
      </c>
    </row>
    <row r="32" spans="1:8">
      <c r="A32" s="206" t="s">
        <v>486</v>
      </c>
      <c r="B32" s="209" t="s">
        <v>487</v>
      </c>
      <c r="C32" s="190">
        <v>10</v>
      </c>
      <c r="D32" s="191" t="s">
        <v>500</v>
      </c>
      <c r="E32" s="191" t="s">
        <v>489</v>
      </c>
      <c r="F32" s="191" t="s">
        <v>496</v>
      </c>
      <c r="G32" s="207">
        <v>37971</v>
      </c>
      <c r="H32" s="208" t="str">
        <f t="shared" si="0"/>
        <v>TC72504 10: 3/4 Ton Cargo Van Medium Roof SRW 2WD --- Ford Transit (V6 EcoB, 3.5L)</v>
      </c>
    </row>
    <row r="33" spans="1:8">
      <c r="A33" s="206" t="s">
        <v>486</v>
      </c>
      <c r="B33" s="209" t="s">
        <v>487</v>
      </c>
      <c r="C33" s="190">
        <v>11</v>
      </c>
      <c r="D33" s="191" t="s">
        <v>501</v>
      </c>
      <c r="E33" s="191" t="s">
        <v>489</v>
      </c>
      <c r="F33" s="191" t="s">
        <v>496</v>
      </c>
      <c r="G33" s="207">
        <v>43275.1</v>
      </c>
      <c r="H33" s="208" t="str">
        <f t="shared" si="0"/>
        <v>TC72504 11: 3/4 Ton Cargo Van Medium Roof SRW AWD --- Ford Transit (V6 EcoB, 3.5L)</v>
      </c>
    </row>
    <row r="34" spans="1:8">
      <c r="A34" s="206" t="s">
        <v>486</v>
      </c>
      <c r="B34" s="209" t="s">
        <v>487</v>
      </c>
      <c r="C34" s="190">
        <v>12</v>
      </c>
      <c r="D34" s="191" t="s">
        <v>502</v>
      </c>
      <c r="E34" s="191" t="s">
        <v>489</v>
      </c>
      <c r="F34" s="191" t="s">
        <v>496</v>
      </c>
      <c r="G34" s="207">
        <v>43430</v>
      </c>
      <c r="H34" s="208" t="str">
        <f t="shared" si="0"/>
        <v>TC72504 12: 1 Ton Cargo Van High Roof DRW 2WD --- Ford Transit (V6 EcoB, 3.5L)</v>
      </c>
    </row>
    <row r="35" spans="1:8">
      <c r="A35" s="206" t="s">
        <v>486</v>
      </c>
      <c r="B35" s="209" t="s">
        <v>487</v>
      </c>
      <c r="C35" s="190" t="s">
        <v>503</v>
      </c>
      <c r="D35" s="191" t="s">
        <v>504</v>
      </c>
      <c r="E35" s="191" t="s">
        <v>489</v>
      </c>
      <c r="F35" s="191" t="s">
        <v>496</v>
      </c>
      <c r="G35" s="207">
        <v>36025</v>
      </c>
      <c r="H35" s="208" t="str">
        <f t="shared" si="0"/>
        <v>TC72504 12a: 1 Ton Cargo Van Low Roof SRW 2WD --- Ford Transit (V6 EcoB, 3.5L)</v>
      </c>
    </row>
    <row r="36" spans="1:8">
      <c r="A36" s="206" t="s">
        <v>486</v>
      </c>
      <c r="B36" s="209" t="s">
        <v>487</v>
      </c>
      <c r="C36" s="190">
        <v>13</v>
      </c>
      <c r="D36" s="191" t="s">
        <v>505</v>
      </c>
      <c r="E36" s="191" t="s">
        <v>489</v>
      </c>
      <c r="F36" s="191" t="s">
        <v>496</v>
      </c>
      <c r="G36" s="207">
        <v>48169</v>
      </c>
      <c r="H36" s="208" t="str">
        <f t="shared" si="0"/>
        <v>TC72504 13: 1 Ton Cargo Van High Roof DRW AWD --- Ford Transit (V6 EcoB, 3.5L)</v>
      </c>
    </row>
    <row r="37" spans="1:8">
      <c r="A37" s="206" t="s">
        <v>486</v>
      </c>
      <c r="B37" s="209" t="s">
        <v>487</v>
      </c>
      <c r="C37" s="190" t="s">
        <v>506</v>
      </c>
      <c r="D37" s="191" t="s">
        <v>507</v>
      </c>
      <c r="E37" s="191" t="s">
        <v>489</v>
      </c>
      <c r="F37" s="191" t="s">
        <v>496</v>
      </c>
      <c r="G37" s="207">
        <v>40404.82</v>
      </c>
      <c r="H37" s="208" t="str">
        <f t="shared" si="0"/>
        <v>TC72504 13a: 1 Ton Cargo Van Low Roof SRW AWD --- Ford Transit (V6 EcoB, 3.5L)</v>
      </c>
    </row>
    <row r="38" spans="1:8">
      <c r="A38" s="206" t="s">
        <v>486</v>
      </c>
      <c r="B38" s="209" t="s">
        <v>487</v>
      </c>
      <c r="C38" s="190">
        <v>14</v>
      </c>
      <c r="D38" s="191" t="s">
        <v>508</v>
      </c>
      <c r="E38" s="191" t="s">
        <v>489</v>
      </c>
      <c r="F38" s="191" t="s">
        <v>509</v>
      </c>
      <c r="G38" s="207">
        <v>27211</v>
      </c>
      <c r="H38" s="208" t="str">
        <f t="shared" si="0"/>
        <v>TC72504 14: Midsize Extended Cab 2WD Pickup 6' Box --- Ford Ranger (4Cyl, 2.3L EcoB)</v>
      </c>
    </row>
    <row r="39" spans="1:8">
      <c r="A39" s="206" t="s">
        <v>486</v>
      </c>
      <c r="B39" s="209" t="s">
        <v>487</v>
      </c>
      <c r="C39" s="190">
        <v>15</v>
      </c>
      <c r="D39" s="191" t="s">
        <v>510</v>
      </c>
      <c r="E39" s="191" t="s">
        <v>489</v>
      </c>
      <c r="F39" s="191" t="s">
        <v>509</v>
      </c>
      <c r="G39" s="207">
        <v>29965</v>
      </c>
      <c r="H39" s="208" t="str">
        <f t="shared" si="0"/>
        <v>TC72504 15: Midsize Extended Cab 4x4 Pickup 6' Box --- Ford Ranger (4Cyl, 2.3L EcoB)</v>
      </c>
    </row>
    <row r="40" spans="1:8">
      <c r="A40" s="206" t="s">
        <v>486</v>
      </c>
      <c r="B40" s="209" t="s">
        <v>487</v>
      </c>
      <c r="C40" s="190">
        <v>18</v>
      </c>
      <c r="D40" s="191" t="s">
        <v>511</v>
      </c>
      <c r="E40" s="191" t="s">
        <v>489</v>
      </c>
      <c r="F40" s="191" t="s">
        <v>509</v>
      </c>
      <c r="G40" s="207">
        <v>28617</v>
      </c>
      <c r="H40" s="208" t="str">
        <f t="shared" si="0"/>
        <v>TC72504 18: Midsize Crew Cab 2WD Pickup 5' Short Box (SB) --- Ford Ranger (4Cyl, 2.3L EcoB)</v>
      </c>
    </row>
    <row r="41" spans="1:8">
      <c r="A41" s="206" t="s">
        <v>486</v>
      </c>
      <c r="B41" s="209" t="s">
        <v>487</v>
      </c>
      <c r="C41" s="190">
        <v>19</v>
      </c>
      <c r="D41" s="191" t="s">
        <v>512</v>
      </c>
      <c r="E41" s="191" t="s">
        <v>489</v>
      </c>
      <c r="F41" s="191" t="s">
        <v>509</v>
      </c>
      <c r="G41" s="207">
        <v>30835</v>
      </c>
      <c r="H41" s="208" t="str">
        <f t="shared" si="0"/>
        <v>TC72504 19: Midsize Crew Cab 4x4 Pickup 5' Short Box (SB) --- Ford Ranger (4Cyl, 2.3L EcoB)</v>
      </c>
    </row>
    <row r="42" spans="1:8">
      <c r="A42" s="206" t="s">
        <v>486</v>
      </c>
      <c r="B42" s="209" t="s">
        <v>487</v>
      </c>
      <c r="C42" s="190">
        <v>20</v>
      </c>
      <c r="D42" s="191" t="s">
        <v>513</v>
      </c>
      <c r="E42" s="191" t="s">
        <v>489</v>
      </c>
      <c r="F42" s="191" t="s">
        <v>514</v>
      </c>
      <c r="G42" s="207">
        <v>28323</v>
      </c>
      <c r="H42" s="208" t="str">
        <f t="shared" si="0"/>
        <v>TC72504 20: 1/2 Ton Regular Cab 2WD Pickup 8' Box --- Ford F-150 (V6, 3.3L)</v>
      </c>
    </row>
    <row r="43" spans="1:8">
      <c r="A43" s="206" t="s">
        <v>486</v>
      </c>
      <c r="B43" s="209" t="s">
        <v>487</v>
      </c>
      <c r="C43" s="190">
        <v>21</v>
      </c>
      <c r="D43" s="191" t="s">
        <v>515</v>
      </c>
      <c r="E43" s="191" t="s">
        <v>489</v>
      </c>
      <c r="F43" s="191" t="s">
        <v>514</v>
      </c>
      <c r="G43" s="207">
        <v>31185</v>
      </c>
      <c r="H43" s="208" t="str">
        <f t="shared" si="0"/>
        <v>TC72504 21: 1/2 Ton Regular Cab 4x4 Pickup 8' Box --- Ford F-150 (V6, 3.3L)</v>
      </c>
    </row>
    <row r="44" spans="1:8">
      <c r="A44" s="206" t="s">
        <v>486</v>
      </c>
      <c r="B44" s="209" t="s">
        <v>487</v>
      </c>
      <c r="C44" s="190" t="s">
        <v>516</v>
      </c>
      <c r="D44" s="191" t="s">
        <v>517</v>
      </c>
      <c r="E44" s="191" t="s">
        <v>489</v>
      </c>
      <c r="F44" s="191" t="s">
        <v>518</v>
      </c>
      <c r="G44" s="207">
        <v>31552</v>
      </c>
      <c r="H44" s="208" t="str">
        <f t="shared" si="0"/>
        <v>TC72504 21a: 1/2 Ton Extended Cab 2WD Pickup 8' Box --- Ford F-150 (V8, 5.0L)</v>
      </c>
    </row>
    <row r="45" spans="1:8">
      <c r="A45" s="206" t="s">
        <v>486</v>
      </c>
      <c r="B45" s="209" t="s">
        <v>487</v>
      </c>
      <c r="C45" s="190" t="s">
        <v>519</v>
      </c>
      <c r="D45" s="191" t="s">
        <v>520</v>
      </c>
      <c r="E45" s="191" t="s">
        <v>489</v>
      </c>
      <c r="F45" s="191" t="s">
        <v>518</v>
      </c>
      <c r="G45" s="207">
        <v>34750</v>
      </c>
      <c r="H45" s="208" t="str">
        <f t="shared" si="0"/>
        <v>TC72504 21b: 1/2 Ton Extended Cab 4x4 Pickup 8' Box --- Ford F-150 (V8, 5.0L)</v>
      </c>
    </row>
    <row r="46" spans="1:8">
      <c r="A46" s="206" t="s">
        <v>486</v>
      </c>
      <c r="B46" s="209" t="s">
        <v>487</v>
      </c>
      <c r="C46" s="190" t="s">
        <v>521</v>
      </c>
      <c r="D46" s="191" t="s">
        <v>522</v>
      </c>
      <c r="E46" s="191" t="s">
        <v>90</v>
      </c>
      <c r="F46" s="191" t="s">
        <v>523</v>
      </c>
      <c r="G46" s="207">
        <v>34959</v>
      </c>
      <c r="H46" s="208" t="str">
        <f t="shared" si="0"/>
        <v>TC72504 21c: 1/2 Ton HYBRID Crew Cab 2WD Pickup 6.5' Box --- Ford F-150 (V6, 3.5L)</v>
      </c>
    </row>
    <row r="47" spans="1:8">
      <c r="A47" s="206" t="s">
        <v>486</v>
      </c>
      <c r="B47" s="209" t="s">
        <v>487</v>
      </c>
      <c r="C47" s="190" t="s">
        <v>524</v>
      </c>
      <c r="D47" s="191" t="s">
        <v>525</v>
      </c>
      <c r="E47" s="191" t="s">
        <v>90</v>
      </c>
      <c r="F47" s="191" t="s">
        <v>523</v>
      </c>
      <c r="G47" s="207">
        <v>41354</v>
      </c>
      <c r="H47" s="208" t="str">
        <f t="shared" si="0"/>
        <v>TC72504 21d: 1/2 Ton HYBRID Crew Cab 4x4 Pickup 6.5' Box --- Ford F-150 (V6, 3.5L)</v>
      </c>
    </row>
    <row r="48" spans="1:8">
      <c r="A48" s="206" t="s">
        <v>486</v>
      </c>
      <c r="B48" s="209" t="s">
        <v>487</v>
      </c>
      <c r="C48" s="190">
        <v>22</v>
      </c>
      <c r="D48" s="191" t="s">
        <v>526</v>
      </c>
      <c r="E48" s="191" t="s">
        <v>489</v>
      </c>
      <c r="F48" s="191" t="s">
        <v>527</v>
      </c>
      <c r="G48" s="207">
        <v>31255</v>
      </c>
      <c r="H48" s="208" t="str">
        <f t="shared" si="0"/>
        <v>TC72504 22: 3/4 Ton Regular Cab 2WD Pickup 8' Box --- Ford F-250 (V8, 6.2L)</v>
      </c>
    </row>
    <row r="49" spans="1:8">
      <c r="A49" s="206" t="s">
        <v>486</v>
      </c>
      <c r="B49" s="209" t="s">
        <v>487</v>
      </c>
      <c r="C49" s="190">
        <v>23</v>
      </c>
      <c r="D49" s="191" t="s">
        <v>528</v>
      </c>
      <c r="E49" s="191" t="s">
        <v>489</v>
      </c>
      <c r="F49" s="191" t="s">
        <v>527</v>
      </c>
      <c r="G49" s="207">
        <v>34115</v>
      </c>
      <c r="H49" s="208" t="str">
        <f t="shared" si="0"/>
        <v>TC72504 23: 3/4 Ton Regular Cab 4x4 Pickup 8' Box --- Ford F-250 (V8, 6.2L)</v>
      </c>
    </row>
    <row r="50" spans="1:8">
      <c r="A50" s="206" t="s">
        <v>486</v>
      </c>
      <c r="B50" s="209" t="s">
        <v>487</v>
      </c>
      <c r="C50" s="190" t="s">
        <v>529</v>
      </c>
      <c r="D50" s="191" t="s">
        <v>530</v>
      </c>
      <c r="E50" s="191" t="s">
        <v>489</v>
      </c>
      <c r="F50" s="191" t="s">
        <v>531</v>
      </c>
      <c r="G50" s="207">
        <v>34120.879999999997</v>
      </c>
      <c r="H50" s="208" t="str">
        <f t="shared" si="0"/>
        <v>TC72504 23a: 3/4 Ton Regular Cab 4x4 Pickup 8' Box (Alt.) --- Chevy Silverado (V8, 6.2L)</v>
      </c>
    </row>
    <row r="51" spans="1:8">
      <c r="A51" s="206" t="s">
        <v>486</v>
      </c>
      <c r="B51" s="209" t="s">
        <v>487</v>
      </c>
      <c r="C51" s="190">
        <v>24</v>
      </c>
      <c r="D51" s="191" t="s">
        <v>532</v>
      </c>
      <c r="E51" s="191" t="s">
        <v>489</v>
      </c>
      <c r="F51" s="191" t="s">
        <v>527</v>
      </c>
      <c r="G51" s="207">
        <v>32580</v>
      </c>
      <c r="H51" s="208" t="str">
        <f t="shared" si="0"/>
        <v>TC72504 24: 3/4 Ton Extended Cab 2WD Pickup 8' Box --- Ford F-250 (V8, 6.2L)</v>
      </c>
    </row>
    <row r="52" spans="1:8">
      <c r="A52" s="206" t="s">
        <v>486</v>
      </c>
      <c r="B52" s="209" t="s">
        <v>487</v>
      </c>
      <c r="C52" s="190">
        <v>25</v>
      </c>
      <c r="D52" s="191" t="s">
        <v>533</v>
      </c>
      <c r="E52" s="191" t="s">
        <v>489</v>
      </c>
      <c r="F52" s="191" t="s">
        <v>527</v>
      </c>
      <c r="G52" s="207">
        <v>37737</v>
      </c>
      <c r="H52" s="208" t="str">
        <f t="shared" si="0"/>
        <v>TC72504 25: 3/4 Ton Crew Cab 4x4 Pickup 8' Box --- Ford F-250 (V8, 6.2L)</v>
      </c>
    </row>
    <row r="53" spans="1:8">
      <c r="A53" s="206" t="s">
        <v>486</v>
      </c>
      <c r="B53" s="209" t="s">
        <v>487</v>
      </c>
      <c r="C53" s="190">
        <v>26</v>
      </c>
      <c r="D53" s="191" t="s">
        <v>534</v>
      </c>
      <c r="E53" s="191" t="s">
        <v>489</v>
      </c>
      <c r="F53" s="191" t="s">
        <v>535</v>
      </c>
      <c r="G53" s="207">
        <v>33790</v>
      </c>
      <c r="H53" s="208" t="str">
        <f t="shared" si="0"/>
        <v>TC72504 26: 1 Ton Regular Cab 2WD Pickup 8' Box --- Ford F-350 (V8, 6.2L)</v>
      </c>
    </row>
    <row r="54" spans="1:8">
      <c r="A54" s="206" t="s">
        <v>486</v>
      </c>
      <c r="B54" s="209" t="s">
        <v>487</v>
      </c>
      <c r="C54" s="190">
        <v>27</v>
      </c>
      <c r="D54" s="191" t="s">
        <v>536</v>
      </c>
      <c r="E54" s="191" t="s">
        <v>489</v>
      </c>
      <c r="F54" s="191" t="s">
        <v>535</v>
      </c>
      <c r="G54" s="207">
        <v>36850</v>
      </c>
      <c r="H54" s="208" t="str">
        <f t="shared" si="0"/>
        <v>TC72504 27: 1 Ton Regular Cab 4x4 Pickup 8' Box --- Ford F-350 (V8, 6.2L)</v>
      </c>
    </row>
    <row r="55" spans="1:8">
      <c r="A55" s="206" t="s">
        <v>486</v>
      </c>
      <c r="B55" s="209" t="s">
        <v>487</v>
      </c>
      <c r="C55" s="190">
        <v>28</v>
      </c>
      <c r="D55" s="191" t="s">
        <v>537</v>
      </c>
      <c r="E55" s="191" t="s">
        <v>489</v>
      </c>
      <c r="F55" s="191" t="s">
        <v>535</v>
      </c>
      <c r="G55" s="207">
        <v>35832</v>
      </c>
      <c r="H55" s="208" t="str">
        <f t="shared" si="0"/>
        <v>TC72504 28: 1 Ton Regular Cab 2WD Pickup Box Delete --- Ford F-350 (V8, 6.2L)</v>
      </c>
    </row>
    <row r="56" spans="1:8">
      <c r="A56" s="206" t="s">
        <v>486</v>
      </c>
      <c r="B56" s="209" t="s">
        <v>487</v>
      </c>
      <c r="C56" s="190">
        <v>29</v>
      </c>
      <c r="D56" s="191" t="s">
        <v>538</v>
      </c>
      <c r="E56" s="191" t="s">
        <v>489</v>
      </c>
      <c r="F56" s="191" t="s">
        <v>535</v>
      </c>
      <c r="G56" s="207">
        <v>35847</v>
      </c>
      <c r="H56" s="208" t="str">
        <f t="shared" si="0"/>
        <v>TC72504 29: 1 Ton Regular Cab 2WD Cab and Chassis --- Ford F-350 (V8, 6.2L)</v>
      </c>
    </row>
    <row r="57" spans="1:8">
      <c r="A57" s="206" t="s">
        <v>486</v>
      </c>
      <c r="B57" s="209" t="s">
        <v>487</v>
      </c>
      <c r="C57" s="190">
        <v>30</v>
      </c>
      <c r="D57" s="191" t="s">
        <v>539</v>
      </c>
      <c r="E57" s="191" t="s">
        <v>489</v>
      </c>
      <c r="F57" s="191" t="s">
        <v>535</v>
      </c>
      <c r="G57" s="207">
        <v>36320</v>
      </c>
      <c r="H57" s="208" t="str">
        <f t="shared" si="0"/>
        <v>TC72504 30: 1 Ton Extended Cab 2WD Pickup 8' Box --- Ford F-350 (V8, 6.2L)</v>
      </c>
    </row>
    <row r="58" spans="1:8">
      <c r="A58" s="206" t="s">
        <v>486</v>
      </c>
      <c r="B58" s="209" t="s">
        <v>487</v>
      </c>
      <c r="C58" s="190" t="s">
        <v>540</v>
      </c>
      <c r="D58" s="191" t="s">
        <v>541</v>
      </c>
      <c r="E58" s="191" t="s">
        <v>489</v>
      </c>
      <c r="F58" s="191" t="s">
        <v>542</v>
      </c>
      <c r="G58" s="207">
        <v>36750</v>
      </c>
      <c r="H58" s="208" t="str">
        <f t="shared" si="0"/>
        <v>TC72504 30a: 1 Ton Extended Cab 2WD Pickup 8' Box (Alt.) --- Chevy Silverado (V8, 6.6L)</v>
      </c>
    </row>
    <row r="59" spans="1:8">
      <c r="A59" s="206" t="s">
        <v>486</v>
      </c>
      <c r="B59" s="209" t="s">
        <v>487</v>
      </c>
      <c r="C59" s="190">
        <v>31</v>
      </c>
      <c r="D59" s="191" t="s">
        <v>543</v>
      </c>
      <c r="E59" s="191" t="s">
        <v>489</v>
      </c>
      <c r="F59" s="191" t="s">
        <v>535</v>
      </c>
      <c r="G59" s="207">
        <v>38731</v>
      </c>
      <c r="H59" s="208" t="str">
        <f t="shared" si="0"/>
        <v>TC72504 31: 1 Ton Extended Cab 4x4 Pickup 8' Box --- Ford F-350 (V8, 6.2L)</v>
      </c>
    </row>
    <row r="60" spans="1:8">
      <c r="A60" s="206" t="s">
        <v>486</v>
      </c>
      <c r="B60" s="209" t="s">
        <v>487</v>
      </c>
      <c r="C60" s="190" t="s">
        <v>544</v>
      </c>
      <c r="D60" s="191" t="s">
        <v>545</v>
      </c>
      <c r="E60" s="191" t="s">
        <v>489</v>
      </c>
      <c r="F60" s="191" t="s">
        <v>531</v>
      </c>
      <c r="G60" s="207">
        <v>38745.35</v>
      </c>
      <c r="H60" s="208" t="str">
        <f t="shared" si="0"/>
        <v>TC72504 31a: 1 Ton Extended Cab 4x4 Pickup 8' Box (Alt.) --- Chevy Silverado (V8, 6.2L)</v>
      </c>
    </row>
    <row r="61" spans="1:8">
      <c r="A61" s="206" t="s">
        <v>486</v>
      </c>
      <c r="B61" s="209" t="s">
        <v>487</v>
      </c>
      <c r="C61" s="190">
        <v>32</v>
      </c>
      <c r="D61" s="191" t="s">
        <v>546</v>
      </c>
      <c r="E61" s="191" t="s">
        <v>489</v>
      </c>
      <c r="F61" s="191" t="s">
        <v>535</v>
      </c>
      <c r="G61" s="207">
        <v>41964</v>
      </c>
      <c r="H61" s="208" t="str">
        <f t="shared" si="0"/>
        <v>TC72504 32: 1 Ton Extended Cab 4x4 Pickup Box Delete --- Ford F-350 (V8, 6.2L)</v>
      </c>
    </row>
    <row r="62" spans="1:8">
      <c r="A62" s="206" t="s">
        <v>486</v>
      </c>
      <c r="B62" s="209" t="s">
        <v>487</v>
      </c>
      <c r="C62" s="190">
        <v>33</v>
      </c>
      <c r="D62" s="191" t="s">
        <v>547</v>
      </c>
      <c r="E62" s="191" t="s">
        <v>489</v>
      </c>
      <c r="F62" s="191" t="s">
        <v>535</v>
      </c>
      <c r="G62" s="207">
        <v>38310</v>
      </c>
      <c r="H62" s="208" t="str">
        <f t="shared" si="0"/>
        <v>TC72504 33: 1 Ton Extended Cab 2WD Cab and Chassis --- Ford F-350 (V8, 6.2L)</v>
      </c>
    </row>
    <row r="63" spans="1:8">
      <c r="A63" s="206" t="s">
        <v>486</v>
      </c>
      <c r="B63" s="209" t="s">
        <v>487</v>
      </c>
      <c r="C63" s="190">
        <v>34</v>
      </c>
      <c r="D63" s="191" t="s">
        <v>548</v>
      </c>
      <c r="E63" s="191" t="s">
        <v>489</v>
      </c>
      <c r="F63" s="191" t="s">
        <v>535</v>
      </c>
      <c r="G63" s="207">
        <v>37620</v>
      </c>
      <c r="H63" s="208" t="str">
        <f t="shared" si="0"/>
        <v>TC72504 34: 1 Ton Crew Cab 2WD Pickup 8' Box --- Ford F-350 (V8, 6.2L)</v>
      </c>
    </row>
    <row r="64" spans="1:8">
      <c r="A64" s="206" t="s">
        <v>486</v>
      </c>
      <c r="B64" s="209" t="s">
        <v>487</v>
      </c>
      <c r="C64" s="190">
        <v>35</v>
      </c>
      <c r="D64" s="191" t="s">
        <v>549</v>
      </c>
      <c r="E64" s="191" t="s">
        <v>489</v>
      </c>
      <c r="F64" s="191" t="s">
        <v>535</v>
      </c>
      <c r="G64" s="207">
        <v>40530</v>
      </c>
      <c r="H64" s="208" t="str">
        <f t="shared" si="0"/>
        <v>TC72504 35: 1 Ton Crew Cab 4x4 Pickup 8' Box --- Ford F-350 (V8, 6.2L)</v>
      </c>
    </row>
    <row r="65" spans="1:8">
      <c r="A65" s="206" t="s">
        <v>486</v>
      </c>
      <c r="B65" s="209" t="s">
        <v>487</v>
      </c>
      <c r="C65" s="190">
        <v>36</v>
      </c>
      <c r="D65" s="191" t="s">
        <v>550</v>
      </c>
      <c r="E65" s="191" t="s">
        <v>489</v>
      </c>
      <c r="F65" s="191" t="s">
        <v>514</v>
      </c>
      <c r="G65" s="207">
        <v>26963</v>
      </c>
      <c r="H65" s="208" t="str">
        <f t="shared" si="0"/>
        <v>TC72504 36: 1/2 Ton Regular Cab 2WD Pickup 6.5' Box (SB) --- Ford F-150 (V6, 3.3L)</v>
      </c>
    </row>
    <row r="66" spans="1:8">
      <c r="A66" s="206" t="s">
        <v>486</v>
      </c>
      <c r="B66" s="209" t="s">
        <v>487</v>
      </c>
      <c r="C66" s="190" t="s">
        <v>551</v>
      </c>
      <c r="D66" s="191" t="s">
        <v>552</v>
      </c>
      <c r="E66" s="191" t="s">
        <v>489</v>
      </c>
      <c r="F66" s="191" t="s">
        <v>553</v>
      </c>
      <c r="G66" s="207">
        <v>27424.14</v>
      </c>
      <c r="H66" s="208" t="str">
        <f t="shared" si="0"/>
        <v>TC72504 36a: 1/2 Ton Regular Cab 2WD Pickup 6.5' Box (SB) (Alt.) --- Chevy Silverado (V6, 4.3L)</v>
      </c>
    </row>
    <row r="67" spans="1:8">
      <c r="A67" s="206" t="s">
        <v>486</v>
      </c>
      <c r="B67" s="209" t="s">
        <v>487</v>
      </c>
      <c r="C67" s="190">
        <v>37</v>
      </c>
      <c r="D67" s="191" t="s">
        <v>554</v>
      </c>
      <c r="E67" s="191" t="s">
        <v>489</v>
      </c>
      <c r="F67" s="191" t="s">
        <v>514</v>
      </c>
      <c r="G67" s="207">
        <v>30077</v>
      </c>
      <c r="H67" s="208" t="str">
        <f t="shared" ref="H67:H79" si="1">CONCATENATE(A67, " ", C67,":", " ",D67, " ", "---", " ", F67)</f>
        <v>TC72504 37: 1/2 Ton Regular Cab 4x4 Pickup 6.5' Box (SB) --- Ford F-150 (V6, 3.3L)</v>
      </c>
    </row>
    <row r="68" spans="1:8">
      <c r="A68" s="206" t="s">
        <v>486</v>
      </c>
      <c r="B68" s="209" t="s">
        <v>487</v>
      </c>
      <c r="C68" s="190">
        <v>38</v>
      </c>
      <c r="D68" s="191" t="s">
        <v>555</v>
      </c>
      <c r="E68" s="191" t="s">
        <v>489</v>
      </c>
      <c r="F68" s="191" t="s">
        <v>514</v>
      </c>
      <c r="G68" s="207">
        <v>29338</v>
      </c>
      <c r="H68" s="208" t="str">
        <f t="shared" si="1"/>
        <v>TC72504 38: 1/2 Ton Extended Cab 2WD Pickup 6.5' Box (SB) --- Ford F-150 (V6, 3.3L)</v>
      </c>
    </row>
    <row r="69" spans="1:8">
      <c r="A69" s="206" t="s">
        <v>486</v>
      </c>
      <c r="B69" s="209" t="s">
        <v>487</v>
      </c>
      <c r="C69" s="190">
        <v>39</v>
      </c>
      <c r="D69" s="191" t="s">
        <v>556</v>
      </c>
      <c r="E69" s="191" t="s">
        <v>489</v>
      </c>
      <c r="F69" s="191" t="s">
        <v>514</v>
      </c>
      <c r="G69" s="207">
        <v>31780</v>
      </c>
      <c r="H69" s="208" t="str">
        <f t="shared" si="1"/>
        <v>TC72504 39: 1/2 Ton Extended Cab 4x4 Pickup 6.5' Box (SB) --- Ford F-150 (V6, 3.3L)</v>
      </c>
    </row>
    <row r="70" spans="1:8">
      <c r="A70" s="206" t="s">
        <v>486</v>
      </c>
      <c r="B70" s="209" t="s">
        <v>487</v>
      </c>
      <c r="C70" s="190">
        <v>40</v>
      </c>
      <c r="D70" s="191" t="s">
        <v>557</v>
      </c>
      <c r="E70" s="191" t="s">
        <v>90</v>
      </c>
      <c r="F70" s="191" t="s">
        <v>558</v>
      </c>
      <c r="G70" s="207">
        <v>38150</v>
      </c>
      <c r="H70" s="208" t="str">
        <f t="shared" si="1"/>
        <v>TC72504 40: 1/2 Ton HYBRID Crew Cab 2WD Pickup 5.5' Box (SB) --- Ford F-150 (3.5L, Hybrid)</v>
      </c>
    </row>
    <row r="71" spans="1:8">
      <c r="A71" s="206" t="s">
        <v>486</v>
      </c>
      <c r="B71" s="209" t="s">
        <v>487</v>
      </c>
      <c r="C71" s="190">
        <v>41</v>
      </c>
      <c r="D71" s="191" t="s">
        <v>559</v>
      </c>
      <c r="E71" s="191" t="s">
        <v>90</v>
      </c>
      <c r="F71" s="191" t="s">
        <v>558</v>
      </c>
      <c r="G71" s="207">
        <v>41015</v>
      </c>
      <c r="H71" s="208" t="str">
        <f t="shared" si="1"/>
        <v>TC72504 41: 1/2 Ton HYBRID Crew Cab 4x4 Pickup 5.5' Box (SB) --- Ford F-150 (3.5L, Hybrid)</v>
      </c>
    </row>
    <row r="72" spans="1:8">
      <c r="A72" s="206" t="s">
        <v>486</v>
      </c>
      <c r="B72" s="209" t="s">
        <v>487</v>
      </c>
      <c r="C72" s="190">
        <v>42</v>
      </c>
      <c r="D72" s="191" t="s">
        <v>560</v>
      </c>
      <c r="E72" s="191" t="s">
        <v>489</v>
      </c>
      <c r="F72" s="191" t="s">
        <v>527</v>
      </c>
      <c r="G72" s="207">
        <v>33400</v>
      </c>
      <c r="H72" s="208" t="str">
        <f t="shared" si="1"/>
        <v>TC72504 42: 3/4 Ton Extended Cab 2WD Pickup 6.5' Box (SB) --- Ford F-250 (V8, 6.2L)</v>
      </c>
    </row>
    <row r="73" spans="1:8">
      <c r="A73" s="206" t="s">
        <v>486</v>
      </c>
      <c r="B73" s="209" t="s">
        <v>487</v>
      </c>
      <c r="C73" s="190">
        <v>43</v>
      </c>
      <c r="D73" s="191" t="s">
        <v>561</v>
      </c>
      <c r="E73" s="191" t="s">
        <v>489</v>
      </c>
      <c r="F73" s="191" t="s">
        <v>527</v>
      </c>
      <c r="G73" s="207">
        <v>36116</v>
      </c>
      <c r="H73" s="208" t="str">
        <f t="shared" si="1"/>
        <v>TC72504 43: 3/4 Ton Extended Cab 4x4 Pickup 6.5' Box (SB) --- Ford F-250 (V8, 6.2L)</v>
      </c>
    </row>
    <row r="74" spans="1:8">
      <c r="A74" s="206" t="s">
        <v>486</v>
      </c>
      <c r="B74" s="209" t="s">
        <v>487</v>
      </c>
      <c r="C74" s="190">
        <v>44</v>
      </c>
      <c r="D74" s="191" t="s">
        <v>562</v>
      </c>
      <c r="E74" s="191" t="s">
        <v>489</v>
      </c>
      <c r="F74" s="191" t="s">
        <v>527</v>
      </c>
      <c r="G74" s="207">
        <v>34695</v>
      </c>
      <c r="H74" s="208" t="str">
        <f t="shared" si="1"/>
        <v>TC72504 44: 3/4 Ton Crew Cab 2WD Pickup 6.5' Box (SB) --- Ford F-250 (V8, 6.2L)</v>
      </c>
    </row>
    <row r="75" spans="1:8">
      <c r="A75" s="206" t="s">
        <v>486</v>
      </c>
      <c r="B75" s="209" t="s">
        <v>487</v>
      </c>
      <c r="C75" s="190">
        <v>45</v>
      </c>
      <c r="D75" s="191" t="s">
        <v>563</v>
      </c>
      <c r="E75" s="191" t="s">
        <v>489</v>
      </c>
      <c r="F75" s="191" t="s">
        <v>527</v>
      </c>
      <c r="G75" s="207">
        <v>37445</v>
      </c>
      <c r="H75" s="208" t="str">
        <f t="shared" si="1"/>
        <v>TC72504 45: 3/4 Ton Crew Cab 4x4 Pickup 6.5' Box (SB) --- Ford F-250 (V8, 6.2L)</v>
      </c>
    </row>
    <row r="76" spans="1:8">
      <c r="A76" s="206" t="s">
        <v>486</v>
      </c>
      <c r="B76" s="209" t="s">
        <v>487</v>
      </c>
      <c r="C76" s="190">
        <v>46</v>
      </c>
      <c r="D76" s="191" t="s">
        <v>565</v>
      </c>
      <c r="E76" s="191" t="s">
        <v>489</v>
      </c>
      <c r="F76" s="191" t="s">
        <v>535</v>
      </c>
      <c r="G76" s="207">
        <v>36395</v>
      </c>
      <c r="H76" s="208" t="str">
        <f t="shared" si="1"/>
        <v>TC72504 46: 1 Ton Extended Cab 2WD Pickup 6.5' Box (SB) --- Ford F-350 (V8, 6.2L)</v>
      </c>
    </row>
    <row r="77" spans="1:8">
      <c r="A77" s="206" t="s">
        <v>486</v>
      </c>
      <c r="B77" s="209" t="s">
        <v>487</v>
      </c>
      <c r="C77" s="190">
        <v>47</v>
      </c>
      <c r="D77" s="191" t="s">
        <v>567</v>
      </c>
      <c r="E77" s="191" t="s">
        <v>489</v>
      </c>
      <c r="F77" s="191" t="s">
        <v>535</v>
      </c>
      <c r="G77" s="207">
        <v>38978</v>
      </c>
      <c r="H77" s="208" t="str">
        <f t="shared" si="1"/>
        <v>TC72504 47: 1 Ton Extended Cab 4x4 Pickup 6.5' Box (SB) --- Ford F-350 (V8, 6.2L)</v>
      </c>
    </row>
    <row r="78" spans="1:8">
      <c r="A78" s="206" t="s">
        <v>486</v>
      </c>
      <c r="B78" s="209" t="s">
        <v>487</v>
      </c>
      <c r="C78" s="190">
        <v>48</v>
      </c>
      <c r="D78" s="191" t="s">
        <v>569</v>
      </c>
      <c r="E78" s="191" t="s">
        <v>489</v>
      </c>
      <c r="F78" s="191" t="s">
        <v>535</v>
      </c>
      <c r="G78" s="207">
        <v>37440</v>
      </c>
      <c r="H78" s="208" t="str">
        <f t="shared" si="1"/>
        <v>TC72504 48: 1 Ton Crew Cab 2WD Pickup 6.5' Box (SB) --- Ford F-350 (V8, 6.2L)</v>
      </c>
    </row>
    <row r="79" spans="1:8">
      <c r="A79" s="206" t="s">
        <v>486</v>
      </c>
      <c r="B79" s="209" t="s">
        <v>487</v>
      </c>
      <c r="C79" s="190">
        <v>49</v>
      </c>
      <c r="D79" s="191" t="s">
        <v>571</v>
      </c>
      <c r="E79" s="191" t="s">
        <v>489</v>
      </c>
      <c r="F79" s="191" t="s">
        <v>535</v>
      </c>
      <c r="G79" s="207">
        <v>40505</v>
      </c>
      <c r="H79" s="208" t="str">
        <f t="shared" si="1"/>
        <v>TC72504 49: 1 Ton Crew Cab 4x4 Pickup 6.5' Box (SB) --- Ford F-350 (V8, 6.2L)</v>
      </c>
    </row>
    <row r="80" spans="1:8">
      <c r="A80" s="190" t="s">
        <v>486</v>
      </c>
      <c r="B80" s="191" t="s">
        <v>487</v>
      </c>
      <c r="C80" s="191">
        <v>45</v>
      </c>
      <c r="D80" s="191" t="s">
        <v>563</v>
      </c>
      <c r="E80" s="191" t="s">
        <v>489</v>
      </c>
      <c r="F80" s="191" t="s">
        <v>527</v>
      </c>
      <c r="G80" s="193">
        <v>37445</v>
      </c>
      <c r="H80" s="194" t="s">
        <v>564</v>
      </c>
    </row>
    <row r="81" spans="1:8">
      <c r="A81" s="190" t="s">
        <v>486</v>
      </c>
      <c r="B81" s="191" t="s">
        <v>487</v>
      </c>
      <c r="C81" s="191">
        <v>46</v>
      </c>
      <c r="D81" s="191" t="s">
        <v>565</v>
      </c>
      <c r="E81" s="191" t="s">
        <v>489</v>
      </c>
      <c r="F81" s="191" t="s">
        <v>535</v>
      </c>
      <c r="G81" s="193">
        <v>36395</v>
      </c>
      <c r="H81" s="194" t="s">
        <v>566</v>
      </c>
    </row>
    <row r="82" spans="1:8">
      <c r="A82" s="190" t="s">
        <v>486</v>
      </c>
      <c r="B82" s="191" t="s">
        <v>487</v>
      </c>
      <c r="C82" s="191">
        <v>47</v>
      </c>
      <c r="D82" s="191" t="s">
        <v>567</v>
      </c>
      <c r="E82" s="191" t="s">
        <v>489</v>
      </c>
      <c r="F82" s="191" t="s">
        <v>535</v>
      </c>
      <c r="G82" s="193">
        <v>38978</v>
      </c>
      <c r="H82" s="194" t="s">
        <v>568</v>
      </c>
    </row>
    <row r="83" spans="1:8">
      <c r="A83" s="190" t="s">
        <v>486</v>
      </c>
      <c r="B83" s="191" t="s">
        <v>487</v>
      </c>
      <c r="C83" s="191">
        <v>48</v>
      </c>
      <c r="D83" s="191" t="s">
        <v>569</v>
      </c>
      <c r="E83" s="191" t="s">
        <v>489</v>
      </c>
      <c r="F83" s="191" t="s">
        <v>535</v>
      </c>
      <c r="G83" s="193">
        <v>37440</v>
      </c>
      <c r="H83" s="194" t="s">
        <v>570</v>
      </c>
    </row>
    <row r="84" spans="1:8">
      <c r="A84" s="190" t="s">
        <v>486</v>
      </c>
      <c r="B84" s="191" t="s">
        <v>487</v>
      </c>
      <c r="C84" s="191">
        <v>49</v>
      </c>
      <c r="D84" s="191" t="s">
        <v>571</v>
      </c>
      <c r="E84" s="191" t="s">
        <v>489</v>
      </c>
      <c r="F84" s="191" t="s">
        <v>535</v>
      </c>
      <c r="G84" s="193">
        <v>40505</v>
      </c>
      <c r="H84" s="194" t="s">
        <v>572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16"/>
  <sheetViews>
    <sheetView topLeftCell="A10" zoomScaleNormal="100" workbookViewId="0">
      <selection activeCell="Y29" sqref="Y29"/>
    </sheetView>
  </sheetViews>
  <sheetFormatPr defaultRowHeight="15"/>
  <sheetData>
    <row r="1" spans="1:22" s="114" customFormat="1" ht="65.45" customHeight="1">
      <c r="A1" s="322" t="s">
        <v>630</v>
      </c>
      <c r="B1" s="323"/>
      <c r="C1" s="323"/>
      <c r="D1" s="323"/>
      <c r="E1" s="323"/>
      <c r="F1" s="323"/>
      <c r="G1" s="323"/>
      <c r="H1" s="323"/>
      <c r="I1" s="323"/>
      <c r="J1" s="323"/>
      <c r="K1" s="323"/>
      <c r="L1" s="323"/>
      <c r="M1" s="323"/>
      <c r="N1" s="323"/>
      <c r="O1" s="323"/>
      <c r="P1" s="323"/>
      <c r="Q1" s="323"/>
      <c r="R1" s="323"/>
      <c r="S1" s="323"/>
      <c r="T1" s="323"/>
      <c r="U1" s="323"/>
      <c r="V1" s="323"/>
    </row>
    <row r="2" spans="1:22">
      <c r="A2" s="322"/>
      <c r="B2" s="323"/>
      <c r="C2" s="323"/>
      <c r="D2" s="323"/>
      <c r="E2" s="323"/>
      <c r="F2" s="323"/>
      <c r="G2" s="323"/>
      <c r="H2" s="323"/>
      <c r="I2" s="323"/>
      <c r="J2" s="323"/>
      <c r="K2" s="323"/>
      <c r="L2" s="323"/>
      <c r="M2" s="323"/>
      <c r="N2" s="323"/>
      <c r="O2" s="323"/>
      <c r="P2" s="323"/>
      <c r="Q2" s="323"/>
      <c r="R2" s="323"/>
      <c r="S2" s="323"/>
      <c r="T2" s="323"/>
      <c r="U2" s="323"/>
      <c r="V2" s="323"/>
    </row>
    <row r="3" spans="1:22" ht="21">
      <c r="A3" s="110" t="s">
        <v>97</v>
      </c>
      <c r="O3" s="109"/>
    </row>
    <row r="4" spans="1:22">
      <c r="A4" s="108"/>
      <c r="O4" s="109"/>
    </row>
    <row r="5" spans="1:22" ht="21">
      <c r="A5" s="110"/>
      <c r="O5" s="109"/>
    </row>
    <row r="6" spans="1:22" ht="21">
      <c r="A6" s="110"/>
      <c r="O6" s="109"/>
    </row>
    <row r="7" spans="1:22">
      <c r="A7" s="108"/>
      <c r="O7" s="109"/>
    </row>
    <row r="8" spans="1:22">
      <c r="A8" s="108"/>
      <c r="O8" s="109"/>
    </row>
    <row r="9" spans="1:22">
      <c r="A9" s="108"/>
      <c r="O9" s="109"/>
    </row>
    <row r="10" spans="1:22">
      <c r="A10" s="108"/>
      <c r="O10" s="109"/>
    </row>
    <row r="11" spans="1:22">
      <c r="A11" s="108"/>
      <c r="O11" s="109"/>
    </row>
    <row r="12" spans="1:22">
      <c r="A12" s="108"/>
      <c r="O12" s="109"/>
    </row>
    <row r="13" spans="1:22">
      <c r="A13" s="108"/>
      <c r="O13" s="109"/>
    </row>
    <row r="14" spans="1:22">
      <c r="A14" s="108"/>
      <c r="O14" s="109"/>
    </row>
    <row r="15" spans="1:22">
      <c r="A15" s="108"/>
      <c r="O15" s="109"/>
    </row>
    <row r="16" spans="1:22" ht="15.75" thickBot="1">
      <c r="A16" s="111"/>
      <c r="B16" s="112"/>
      <c r="C16" s="112"/>
      <c r="D16" s="112"/>
      <c r="E16" s="112"/>
      <c r="F16" s="112"/>
      <c r="G16" s="112"/>
      <c r="H16" s="112"/>
      <c r="I16" s="112"/>
      <c r="J16" s="112"/>
      <c r="K16" s="112"/>
      <c r="L16" s="112"/>
      <c r="M16" s="112"/>
      <c r="N16" s="112"/>
      <c r="O16" s="113"/>
    </row>
  </sheetData>
  <mergeCells count="1">
    <mergeCell ref="A1:V2"/>
  </mergeCells>
  <pageMargins left="0.7" right="0.7" top="0.75" bottom="0.75" header="0.3" footer="0.3"/>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006B08FF9D16468ACE7B0478F06DFB" ma:contentTypeVersion="7" ma:contentTypeDescription="Create a new document." ma:contentTypeScope="" ma:versionID="16673401832dbc8888b56c91579f851c">
  <xsd:schema xmlns:xsd="http://www.w3.org/2001/XMLSchema" xmlns:xs="http://www.w3.org/2001/XMLSchema" xmlns:p="http://schemas.microsoft.com/office/2006/metadata/properties" xmlns:ns1="http://schemas.microsoft.com/sharepoint/v3" xmlns:ns2="41bd4fa5-dc37-4b76-abf8-181112df5bbd" targetNamespace="http://schemas.microsoft.com/office/2006/metadata/properties" ma:root="true" ma:fieldsID="9b2716a3368b7e5d57cae5609784bc1d" ns1:_="" ns2:_="">
    <xsd:import namespace="http://schemas.microsoft.com/sharepoint/v3"/>
    <xsd:import namespace="41bd4fa5-dc37-4b76-abf8-181112df5bbd"/>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bd4fa5-dc37-4b76-abf8-181112df5bb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AF994E-F91C-423B-AEB9-163017FD58BC}">
  <ds:schemaRefs>
    <ds:schemaRef ds:uri="http://schemas.microsoft.com/sharepoint/v3/contenttype/forms"/>
  </ds:schemaRefs>
</ds:datastoreItem>
</file>

<file path=customXml/itemProps2.xml><?xml version="1.0" encoding="utf-8"?>
<ds:datastoreItem xmlns:ds="http://schemas.openxmlformats.org/officeDocument/2006/customXml" ds:itemID="{7FF4B73A-460F-434E-A9D0-3E3C8EEFE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bd4fa5-dc37-4b76-abf8-181112df5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2054A8-9CC0-4933-914A-E329B61A5C4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41bd4fa5-dc37-4b76-abf8-181112df5bbd"/>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BUDGET SUBMISSION CHECKLIST</vt:lpstr>
      <vt:lpstr>Table of Contents</vt:lpstr>
      <vt:lpstr>1A Summary of Major Changes</vt:lpstr>
      <vt:lpstr>1B Department Budget Summary</vt:lpstr>
      <vt:lpstr>2A Revenue Report</vt:lpstr>
      <vt:lpstr>3A Expenditure Changes</vt:lpstr>
      <vt:lpstr>3B Position Changes</vt:lpstr>
      <vt:lpstr>Fleet TC 2021</vt:lpstr>
      <vt:lpstr>Organizational Chart</vt:lpstr>
      <vt:lpstr>Prop J Cover Page Sample</vt:lpstr>
      <vt:lpstr>Contact Sheet</vt:lpstr>
      <vt:lpstr>Dropdown</vt:lpstr>
      <vt:lpstr>'BUDGET SUBMISSION CHECKLIST'!_Toc25589666</vt:lpstr>
      <vt:lpstr>'2A Revenue Report'!Print_Area</vt:lpstr>
      <vt:lpstr>'3A Expenditure Changes'!Print_Area</vt:lpstr>
      <vt:lpstr>'3B Position Changes'!Print_Area</vt:lpstr>
      <vt:lpstr>'BUDGET SUBMISSION CHECKLIST'!Print_Area</vt:lpstr>
      <vt:lpstr>'Contact Sheet'!Print_Area</vt:lpstr>
      <vt:lpstr>'Organizational Chart'!Print_Area</vt:lpstr>
      <vt:lpstr>'2A Revenue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2018-12-11T20:34:00Z</dcterms:created>
  <dcterms:modified xsi:type="dcterms:W3CDTF">2023-02-22T15:24:38Z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0x01010003006B08FF9D16468ACE7B0478F06DFB</vt:lpwstr>
  </property>
</Properties>
</file>