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ntertainment Commission\Events\Planning and Permitting Guide\Fee Calculator\Final Version\FY1920\"/>
    </mc:Choice>
  </mc:AlternateContent>
  <bookViews>
    <workbookView xWindow="0" yWindow="0" windowWidth="11970" windowHeight="3960"/>
  </bookViews>
  <sheets>
    <sheet name="Permit Fee Estimator FY19-20" sheetId="2" r:id="rId1"/>
    <sheet name="Reference" sheetId="3" state="hidden" r:id="rId2"/>
  </sheets>
  <definedNames>
    <definedName name="_xlnm.Print_Area" localSheetId="0">'Permit Fee Estimator FY19-20'!$A$1:$D$186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8" i="2" l="1"/>
  <c r="D71" i="2"/>
  <c r="D72" i="2"/>
  <c r="D116" i="2" l="1"/>
  <c r="D115" i="2"/>
  <c r="D114" i="2"/>
  <c r="D75" i="2" l="1"/>
  <c r="D76" i="2" l="1"/>
  <c r="C95" i="2" l="1"/>
  <c r="C94" i="2"/>
  <c r="C93" i="2"/>
  <c r="C92" i="2"/>
  <c r="C91" i="2"/>
  <c r="C90" i="2"/>
  <c r="C88" i="2"/>
  <c r="C89" i="2"/>
  <c r="B58" i="3"/>
  <c r="C58" i="3"/>
  <c r="D101" i="2"/>
  <c r="D96" i="2" l="1"/>
  <c r="D104" i="2" s="1"/>
  <c r="D118" i="2"/>
  <c r="D77" i="2"/>
  <c r="D138" i="2" l="1"/>
  <c r="B8" i="2" s="1"/>
</calcChain>
</file>

<file path=xl/sharedStrings.xml><?xml version="1.0" encoding="utf-8"?>
<sst xmlns="http://schemas.openxmlformats.org/spreadsheetml/2006/main" count="238" uniqueCount="208">
  <si>
    <t>1-20 vendors</t>
  </si>
  <si>
    <t>21 or more vendors</t>
  </si>
  <si>
    <t>Each Day After</t>
  </si>
  <si>
    <t>Number of Days</t>
  </si>
  <si>
    <t>* High Hazard = Food booth with cooking, food preparation, food assembling, open food plating, and espresso bars</t>
  </si>
  <si>
    <t>** Low Hazard = Pre-packaged food (with or without sampling) and bars</t>
  </si>
  <si>
    <t>Temporary Occupancy Permit</t>
  </si>
  <si>
    <t>Subtotal</t>
  </si>
  <si>
    <t>EVENTS THAT CLOSE OR OCCUPY CITY STREETS</t>
  </si>
  <si>
    <t>SERVING FOOD AND BEVERAGE TO THE PUBLIC</t>
  </si>
  <si>
    <t>Liquid Petroleum Gas Heater (propane, butane)</t>
  </si>
  <si>
    <t>Open Flame</t>
  </si>
  <si>
    <t>Portable Generator (more than 10 cumulative gallons of gasoline fuel capacity; or more than 60 cumulative gallons of diesel fuel capacity)</t>
  </si>
  <si>
    <t>Tents/Canopies -- Tents larger than 20'x20'; or canopies/membrane structures larger than 700 sq. ft.</t>
  </si>
  <si>
    <t>Flame Effects</t>
  </si>
  <si>
    <t>Carnival Rides</t>
  </si>
  <si>
    <t>Fireworks Display/Pyrotechnics</t>
  </si>
  <si>
    <t>Beverage Dispensers with more than 100 lbs. of C02 (cumulative total)</t>
  </si>
  <si>
    <t>Fire Permit and Fire Inspections</t>
  </si>
  <si>
    <t>Fire Permit Fees</t>
  </si>
  <si>
    <t>Fire Inspection Fees</t>
  </si>
  <si>
    <t>Number of Events Days</t>
  </si>
  <si>
    <t>Issued by: SF Entertainment Commission</t>
  </si>
  <si>
    <t>Sound Truck Permit</t>
  </si>
  <si>
    <t>Issued by: SF Dept. of Public Works - Bureau of Street Use &amp; Mapping</t>
  </si>
  <si>
    <t>Number of Block Faces with Large Structures</t>
  </si>
  <si>
    <t>Temporary Occupancy Permit Fee</t>
  </si>
  <si>
    <t>Fee Rate (per block face per day)</t>
  </si>
  <si>
    <t>Issued by: SFMTA Temporary Sign Shop</t>
  </si>
  <si>
    <t>Daily General License</t>
  </si>
  <si>
    <t>Event Authorization</t>
  </si>
  <si>
    <t>Application Fees</t>
  </si>
  <si>
    <t>Permit Fees</t>
  </si>
  <si>
    <t>High Hazard Food Facilities*</t>
  </si>
  <si>
    <t>Low Hazard Food Facilities**</t>
  </si>
  <si>
    <t>Up to 120 feet (1 to 4 signs)</t>
  </si>
  <si>
    <t>121-270 feet (5 to 9 signs)</t>
  </si>
  <si>
    <t>271-450 feet (10 to 15 signs)</t>
  </si>
  <si>
    <t>451-630 feet (16 to 21 signs)</t>
  </si>
  <si>
    <t>631-840 feet (22 to 28 signs)</t>
  </si>
  <si>
    <t>841-1050 feet (29 to 35 signs)</t>
  </si>
  <si>
    <t>1051-1290 feet (36 to 43 signs)</t>
  </si>
  <si>
    <t>1291-1530 feet (44 to 51 signs)</t>
  </si>
  <si>
    <t>1531+ feet (52 or more signs)</t>
  </si>
  <si>
    <t>Rate/Hour</t>
  </si>
  <si>
    <t>IF APPLICATION IS FILED…</t>
  </si>
  <si>
    <t>7 to 29 days before the event (Film Permits Only)</t>
  </si>
  <si>
    <t>APPLICATION FEE:</t>
  </si>
  <si>
    <t>Event Sponsor (Flat Fee)</t>
  </si>
  <si>
    <t>Number of Facilities (Vendors/Booths)</t>
  </si>
  <si>
    <t>DESCRIPTION OF TRANSIT SERVICE</t>
  </si>
  <si>
    <t>PERSONNEL</t>
  </si>
  <si>
    <t>Extra Historic Streetcar (per vehicle)</t>
  </si>
  <si>
    <t>Extra Light Rail Vehicle (per train) (e.g., J-Church)</t>
  </si>
  <si>
    <t>EVENTS ON PORT PROPERTY</t>
  </si>
  <si>
    <t>ENTER TOTAL FEES HERE--&gt;</t>
  </si>
  <si>
    <t>EVENTS THAT IMPACT MUNI LINES</t>
  </si>
  <si>
    <t xml:space="preserve">Issued by: SF Fire Department - Bureau of Fire Prevention </t>
  </si>
  <si>
    <t xml:space="preserve">For every 7-10 PCO’s, a PCO Supervisor is required. </t>
  </si>
  <si>
    <t>Parking Enforcement Administrator</t>
  </si>
  <si>
    <t>* Security plan, including security officer coverage</t>
  </si>
  <si>
    <t>* Location</t>
  </si>
  <si>
    <t>* Time and Day</t>
  </si>
  <si>
    <t>* Weather</t>
  </si>
  <si>
    <t>* Number of Alcohol Stations</t>
  </si>
  <si>
    <t>CITY AND COUNTY OF SAN FRANCISCO</t>
  </si>
  <si>
    <t>To determine the number of officers, the Police District Station will consider the event's…</t>
  </si>
  <si>
    <t>Day OT Rate (6am-6pm):</t>
  </si>
  <si>
    <t>Night OT Rate (6pm-6am):</t>
  </si>
  <si>
    <t>Police Officer</t>
  </si>
  <si>
    <t>Sergeant</t>
  </si>
  <si>
    <t>1-10 food vendors</t>
  </si>
  <si>
    <t>11-20 food vendors</t>
  </si>
  <si>
    <t>First Day of Event:</t>
  </si>
  <si>
    <t xml:space="preserve">Each Consecutive Day of Event: </t>
  </si>
  <si>
    <t>Parking Control Officer (PCO)</t>
  </si>
  <si>
    <t>Senior Parking Control Officer (PCO Supervisor)</t>
  </si>
  <si>
    <t>PCO's provide parking and traffic enforcement depending on location, time of day, and anticipated attendance.</t>
  </si>
  <si>
    <t>* Music Venue/Stage</t>
  </si>
  <si>
    <t>Low Hazard Facility cost per day per facility</t>
  </si>
  <si>
    <t>High Hazard Facility cost per day per facility</t>
  </si>
  <si>
    <t>Cost per day</t>
  </si>
  <si>
    <t>Max # of vendors for this cost structure</t>
  </si>
  <si>
    <t>21-30 food vendors</t>
  </si>
  <si>
    <t>31 or more vendors</t>
  </si>
  <si>
    <r>
      <t xml:space="preserve">First &amp; Second Day </t>
    </r>
    <r>
      <rPr>
        <b/>
        <u/>
        <sz val="11"/>
        <rFont val="Calibri"/>
        <family val="2"/>
        <scheme val="minor"/>
      </rPr>
      <t>(DAILY RATE)</t>
    </r>
  </si>
  <si>
    <t>$14 per each additional sign -- each sign covers 20 feet</t>
  </si>
  <si>
    <t>Temporary NO Parking Signs (FY2017-18 RATES)</t>
  </si>
  <si>
    <t>If applicable, enter Parking Control Officer (PCO) Fees Here --&gt;</t>
  </si>
  <si>
    <t>PERMIT FEE ESTIMATOR FOR OUTDOOR EVENTS</t>
  </si>
  <si>
    <t>DPH Permit Fees:</t>
  </si>
  <si>
    <t>FIRE INSPECTION RATES:</t>
  </si>
  <si>
    <t>First Day of Event</t>
  </si>
  <si>
    <t>Consecutive Days</t>
  </si>
  <si>
    <t>1-10 Vendors: $548</t>
  </si>
  <si>
    <t>11-20 Vendors: $1097</t>
  </si>
  <si>
    <t>21-30 Vendors: $1645</t>
  </si>
  <si>
    <t>31 Vendors or more: $2194</t>
  </si>
  <si>
    <t>1-20 Vendors: $548</t>
  </si>
  <si>
    <t>21 Vendors ore more: $1097</t>
  </si>
  <si>
    <t>FY17-18 Inspection Fees</t>
  </si>
  <si>
    <t>Issued by: Port of San Francisco</t>
  </si>
  <si>
    <t>No</t>
  </si>
  <si>
    <t>Loudspeaker Permit Fee</t>
  </si>
  <si>
    <t>Total Fire Dept. Fees</t>
  </si>
  <si>
    <t>Peach Colored Box  = Input Your Numbers Here</t>
  </si>
  <si>
    <t>Green Colored Box = Your Estimated Cost</t>
  </si>
  <si>
    <t>ESTIMATED GRAND TOTAL</t>
  </si>
  <si>
    <r>
      <rPr>
        <b/>
        <sz val="11"/>
        <color theme="1"/>
        <rFont val="Calibri"/>
        <family val="2"/>
        <scheme val="minor"/>
      </rPr>
      <t>Number of Vendors</t>
    </r>
    <r>
      <rPr>
        <sz val="11"/>
        <color theme="1"/>
        <rFont val="Calibri"/>
        <family val="2"/>
        <scheme val="minor"/>
      </rPr>
      <t xml:space="preserve"> that will be using </t>
    </r>
    <r>
      <rPr>
        <u/>
        <sz val="11"/>
        <color theme="1"/>
        <rFont val="Calibri"/>
        <family val="2"/>
        <scheme val="minor"/>
      </rPr>
      <t>any</t>
    </r>
    <r>
      <rPr>
        <sz val="11"/>
        <color theme="1"/>
        <rFont val="Calibri"/>
        <family val="2"/>
        <scheme val="minor"/>
      </rPr>
      <t xml:space="preserve"> of the items listed above (liquid petroleum, generators, etc.)</t>
    </r>
  </si>
  <si>
    <t>Note: Per the SF Transportation Code, the Fire Department can require additional operation permits and inspection fees.</t>
  </si>
  <si>
    <t>Select "Yes" below if your event will have any of the following:</t>
  </si>
  <si>
    <r>
      <t>Fire Permit Fees</t>
    </r>
    <r>
      <rPr>
        <b/>
        <sz val="11"/>
        <color rgb="FFFF0000"/>
        <rFont val="Calibri"/>
        <family val="2"/>
        <scheme val="minor"/>
      </rPr>
      <t/>
    </r>
  </si>
  <si>
    <t>SELECT APPLICATION FEE HERE --&gt;</t>
  </si>
  <si>
    <t>If applicable, enter Muni Impact/Re-Route Fees Here --&gt;</t>
  </si>
  <si>
    <t>LARGE STRUCTURES (STAGES, MEDIA EQUIPMENT, RIDES) THAT OCCUPY A STREET OR SIDEWALK</t>
  </si>
  <si>
    <t>PARKING CONTROL OFFICERS (PCOs)</t>
  </si>
  <si>
    <t>Select Yes/No</t>
  </si>
  <si>
    <t xml:space="preserve">Issued by: SF Dept. of Public Health (SFDPH) - Temporary Events Program </t>
  </si>
  <si>
    <t>Total SFDPH Fees</t>
  </si>
  <si>
    <t>Temporary Event Health Permit</t>
  </si>
  <si>
    <t>A Parking Enforcement Administrator may be required for major events with 30 or more PCOs dependent on transit impacts</t>
  </si>
  <si>
    <t>One Time Outdoor Entertainment Event Permit</t>
  </si>
  <si>
    <t>ENTER FEE HERE --&gt;</t>
  </si>
  <si>
    <t xml:space="preserve">TIP: To measure distance in feet, visit http://propertymap.sfplanning.org/ and enter the street address and then click on "Measure Distance". Count the length of each side of the street that will be used/occupied. Google Maps also has a distance measuring tool. </t>
  </si>
  <si>
    <t>Temporary "No Parking/Tow Away" Signs</t>
  </si>
  <si>
    <t>All Temporary Signage Requests must be submitted with Approved ISCOTT permit and should include a list and map of all locations that need to be posted as NO PARKING (indicating placement of any required dumpsters, porta potties, taxi stands, TNC zones, relocation of Blue Zones, etc.)</t>
  </si>
  <si>
    <t>One Time Outdoor Amplified Sound (No Ent Furnished)</t>
  </si>
  <si>
    <t>To learn which type of permit is right for your event, visit https://sfgov.org/entertainment/permit-types.</t>
  </si>
  <si>
    <t>Sound Truck Permit (per 12-hour day)</t>
  </si>
  <si>
    <t>One Time Outdoor Amplified Sound Permit (No Entertainment Furnished)*</t>
  </si>
  <si>
    <t>If applicable, enter EMS Staffing Costs Here  --&gt;</t>
  </si>
  <si>
    <t>ADDITIONAL COSTS FOR CITY SERVICES (IF APPLICABLE)</t>
  </si>
  <si>
    <r>
      <t xml:space="preserve">FOR MORE INFORMATION, SEE </t>
    </r>
    <r>
      <rPr>
        <i/>
        <sz val="12"/>
        <color theme="1"/>
        <rFont val="Calibri"/>
        <family val="2"/>
        <scheme val="minor"/>
      </rPr>
      <t>'ADDITIONAL COSTS FOR CITY SERVICES (IF APPLICABLE)'</t>
    </r>
    <r>
      <rPr>
        <sz val="12"/>
        <color theme="1"/>
        <rFont val="Calibri"/>
        <family val="2"/>
        <scheme val="minor"/>
      </rPr>
      <t xml:space="preserve"> BELOW</t>
    </r>
  </si>
  <si>
    <t>Temporary Street Closure Permit (ISCOTT)</t>
  </si>
  <si>
    <t>Motorbus</t>
  </si>
  <si>
    <t>EVENTS ON PARK PROPERTY</t>
  </si>
  <si>
    <t>Fees to use park property vary significantly based on the location and types of activities. Basic fees information can be found at http://sfrecpark.org/permits-and-reservations/special-events/special-event-fees/. In order to obtain a specific fee estimate, you will need to complete a Special Event application: http://sfrecpark.org/permits-and-reservations/special-events/special-events-applications/</t>
  </si>
  <si>
    <t>FOOD TRUCKS: Any food truck that does not hold a valid SFDPH permit must submit a Mobile Food Facility (MFF) Concessionaire Application and permit fee. Any food truck with a valid SFDPH permit is exempt from Temporary Event Health Permit fees but must still submit an MFF Concessionaire Application.</t>
  </si>
  <si>
    <t>OUTDOOR ENTERTAINMENT AND AMPLIFIED SOUND</t>
  </si>
  <si>
    <t>* Projected Attendance</t>
  </si>
  <si>
    <t>click here.</t>
  </si>
  <si>
    <t>If applicable, enter SFPD Personnel Fees Here --&gt;</t>
  </si>
  <si>
    <t xml:space="preserve">BASED ON YOUR EVENT LOCATION, TIME, ATTENDANCE, AND ACTIVITIES, ADDITIONAL COSTS FOR CITY SERVICES MAY BE REQUIRED. WORK WITH THE APPROPRIATE AGENCY BELOW TO RECEIVE AN ESTIMATE FOR CITY SERVICES. THESE RATES ARE SCHEDULED TO BE ADJUSTED ANNUALLY, BUT ARE SUBJECT TO CHANGE AT ANY TIME. CONTACT THE SFPD OR SFMTA, AS APPROPRIATE, TO CONFIRM THAT THESE RATES WILL APPLY TO YOUR EVENT. </t>
  </si>
  <si>
    <t xml:space="preserve">Contact the SFMTA Enforcement Division at 415-553-1615 for a cost estimate. The number of staff and hours required are subject to approval by the department and will be determined on a case-by-case basis. </t>
  </si>
  <si>
    <t>*Required when there are reroutes, anticipated service impacts/delays, anticipated large crowds in the area.</t>
  </si>
  <si>
    <t>SF POLICE DEPARTMENT PERSONNEL (sometimes referred to as "10B Police")</t>
  </si>
  <si>
    <t>Field Supervisor*  (4 hour minimum)</t>
  </si>
  <si>
    <t>Extra Trolley Coach Bus (per bus)</t>
  </si>
  <si>
    <t>Replacing a Trolley Coach Bus with a Diesel Bus (per bus)</t>
  </si>
  <si>
    <t>Added: Board of Appeals surcharge of $7.00 per permit</t>
  </si>
  <si>
    <t xml:space="preserve">Number of Signs Posted* </t>
  </si>
  <si>
    <t>1 to 4 (up to 120 feet)</t>
  </si>
  <si>
    <t>5 to 9 (121– 270 feet)</t>
  </si>
  <si>
    <t>10 to 15 (271 – 450 feet)</t>
  </si>
  <si>
    <t xml:space="preserve">16 to 21 (451 – 630 feet) </t>
  </si>
  <si>
    <t xml:space="preserve">22 to 28 (631 – 840 feet) </t>
  </si>
  <si>
    <t xml:space="preserve">29 to 35 (841 – 1050 feet) </t>
  </si>
  <si>
    <t>36 to 43 (1051 – 1290 feet)</t>
  </si>
  <si>
    <t xml:space="preserve">44 to 51 (1291 – 1530 feet) </t>
  </si>
  <si>
    <t>52 or more (1531 + feet)</t>
  </si>
  <si>
    <t>*Approximate footage. May vary depending on location.</t>
  </si>
  <si>
    <r>
      <t>Application filed</t>
    </r>
    <r>
      <rPr>
        <b/>
        <sz val="11"/>
        <color theme="1"/>
        <rFont val="Calibri"/>
        <family val="2"/>
        <scheme val="minor"/>
      </rPr>
      <t xml:space="preserve"> 14 days or more</t>
    </r>
    <r>
      <rPr>
        <sz val="11"/>
        <color theme="1"/>
        <rFont val="Calibri"/>
        <family val="2"/>
        <scheme val="minor"/>
      </rPr>
      <t xml:space="preserve"> before a permitted event approved by ISCOTT</t>
    </r>
  </si>
  <si>
    <r>
      <t>Application filed</t>
    </r>
    <r>
      <rPr>
        <b/>
        <sz val="11"/>
        <color theme="1"/>
        <rFont val="Calibri"/>
        <family val="2"/>
        <scheme val="minor"/>
      </rPr>
      <t xml:space="preserve"> 13 or fewer days</t>
    </r>
    <r>
      <rPr>
        <sz val="11"/>
        <color theme="1"/>
        <rFont val="Calibri"/>
        <family val="2"/>
        <scheme val="minor"/>
      </rPr>
      <t xml:space="preserve"> before a permitted event approved by ISCOTT</t>
    </r>
  </si>
  <si>
    <t>USING OR OCCUPYING PARKING SPACES ON THE STREET (Special Events)</t>
  </si>
  <si>
    <t>prior to closure date.</t>
  </si>
  <si>
    <t>For Neighborhood Block Party Street Closure permits and fees,</t>
  </si>
  <si>
    <t>120 or more days before event</t>
  </si>
  <si>
    <t>30 to 59 days before event</t>
  </si>
  <si>
    <t>The Permit Fee Estimator is a planning tool provided for event organizers to estimate likely permit fees and other City costs associated with an outdoor event. It is for informational purposes only. Fees and rates are subject to change without notice. The actual and final permit fees for your event will be determined by each City department.</t>
  </si>
  <si>
    <t xml:space="preserve">4-Hour Minimum. </t>
  </si>
  <si>
    <t>4-hour minimum.</t>
  </si>
  <si>
    <r>
      <rPr>
        <b/>
        <sz val="12"/>
        <color theme="1"/>
        <rFont val="Calibri"/>
        <family val="2"/>
        <scheme val="minor"/>
      </rPr>
      <t>Other Potential Fees or Costs:</t>
    </r>
    <r>
      <rPr>
        <sz val="12"/>
        <color theme="1"/>
        <rFont val="Calibri"/>
        <family val="2"/>
        <scheme val="minor"/>
      </rPr>
      <t xml:space="preserve"> Parking meter revenue loss fees, ABC Special Event Liquor License, Night Noise Permit, street clean-up services, Recology, General Liability Insurance Coverage, water meter rental.</t>
    </r>
  </si>
  <si>
    <t>FIRE SAFETY -- COOKING, GAS, TENTS, FIREWORKS, RIDES</t>
  </si>
  <si>
    <t>Issued by: SF Municipal Transportation Agency (SFMTA) and ISCOTT</t>
  </si>
  <si>
    <t>Rates shown are for SFMTA/ISCOTT Events only. For other events, contact the SFFD Bureau of Fire Prevention, 415-558-3300.</t>
  </si>
  <si>
    <t>regulated activities requiring permits.</t>
  </si>
  <si>
    <t xml:space="preserve">Additional inspection fees are $136 per hour (minimum 4 hours). Event layout review fee is $125 if there are no </t>
  </si>
  <si>
    <t>License to Use Port Property</t>
  </si>
  <si>
    <r>
      <t xml:space="preserve">Depending on the event, additional costs will include ground regeneration costs and Park Staff and Park Rangers for park protection and public safety. The number of staff and hours required are subject to approval by the department and will be determined on a case-by-case basis. </t>
    </r>
    <r>
      <rPr>
        <b/>
        <sz val="11"/>
        <rFont val="Calibri"/>
        <family val="2"/>
        <scheme val="minor"/>
      </rPr>
      <t>Ask your SF Recreation &amp; Park Dept. representative for an official estimate.</t>
    </r>
  </si>
  <si>
    <t>Contact: SF Recreation &amp; Park Department</t>
  </si>
  <si>
    <t xml:space="preserve">*Street Fair applications must be received at least 90 days </t>
  </si>
  <si>
    <t xml:space="preserve">FOR EVENTS ON CITY STREETS, SIDEWALKS, NON-RESIDENTIAL PROPERTY -- includes SFMTA/ISCOTT, Port of SF, Treasure Island events. For City parks and plazas, refer to SF Recreation &amp; Park Dept. </t>
  </si>
  <si>
    <t>Select Event Sponsor Application Fee Here --&gt;</t>
  </si>
  <si>
    <t>Column1</t>
  </si>
  <si>
    <t>Note: Applications submitted 7 or fewer days before the event will not be accepted. A 50% late fee will be added for applications submitted 8-14 days before the event.</t>
  </si>
  <si>
    <t>Last updated July 1, 2019</t>
  </si>
  <si>
    <t>$16 for each additional sign</t>
  </si>
  <si>
    <t>Temporary Sign fees increase July 1, 2020.  Temporary sign requests that are submitted 13 or fewer days before the tow-away period ("enforcement period"), are considered LATE and will be processed as time and scheduling allows.  Late submissions are not guaranteed to be processed or posted.</t>
  </si>
  <si>
    <t>90 to 120 days before event*</t>
  </si>
  <si>
    <t>60 to 90 days before event</t>
  </si>
  <si>
    <t>TSC App Fee (July '19-June '20)</t>
  </si>
  <si>
    <t xml:space="preserve">Events with less than 2000 people: Minimum $2750 or higher per day per location.
Events with 2000 or more people: Minimum $4750 or higher per day per location.
Additional License Fees may apply depending on location, size of event footprint, and planned activities.  Events that erect or construct structures may require Building and/or Encroachment permit (fees apply).  Fees are subject to change.  Ask your Port of San Francisco event representative for an official estimate.
</t>
  </si>
  <si>
    <t xml:space="preserve">Contact Craig Raphael at SFMTA Transit Division at 415-579-9740, craig.raphael@sfmta.com for more information. The number of staff and hours required are subject to approval by the department and will be determined on a case-by-case basis. </t>
  </si>
  <si>
    <t>When planning your event, start by contacting the Local Police District Station (http://www.sanfranciscopolice.org/station-finder) where your event will be located. If SFPD Personnel are required by the District Station, please contact Police Law Enforcement Services, (415) 837-7268, maureen.leonard@sfgov.org. The number of staff and hours required are subject to approval by the department and will be determined on a case-by-case basis.</t>
  </si>
  <si>
    <t>$114.79/hr</t>
  </si>
  <si>
    <t>$119.57/hr</t>
  </si>
  <si>
    <t>$133.30/hr</t>
  </si>
  <si>
    <t>$138.85/hr</t>
  </si>
  <si>
    <t>$112.27/hr</t>
  </si>
  <si>
    <t>$134.18/hr</t>
  </si>
  <si>
    <t xml:space="preserve">$164.39/hr </t>
  </si>
  <si>
    <t>X $44</t>
  </si>
  <si>
    <t>X $115</t>
  </si>
  <si>
    <t>$74 X</t>
  </si>
  <si>
    <t xml:space="preserve">*Up to 4 hours. $78 each additional hour of amplified sound. </t>
  </si>
  <si>
    <t>Total Entertainment Commission Fees</t>
  </si>
  <si>
    <t>Park Rangers: $77-$96/hr</t>
  </si>
  <si>
    <t xml:space="preserve">Park Staff: $78-$108/hr.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</si>
</sst>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d/yy;@"/>
    <numFmt numFmtId="165" formatCode="_([$$-409]* #,##0_);_([$$-409]* \(#,##0\);_([$$-409]* &quot;-&quot;??_);_(@_)"/>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sz val="10"/>
      <name val="Arial"/>
      <family val="2"/>
    </font>
    <font>
      <sz val="9"/>
      <name val="Arial"/>
      <family val="2"/>
    </font>
    <font>
      <b/>
      <sz val="11"/>
      <name val="Calibri"/>
      <family val="2"/>
      <scheme val="minor"/>
    </font>
    <font>
      <u/>
      <sz val="11"/>
      <color rgb="FFFF0000"/>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sz val="11"/>
      <name val="Calibri"/>
      <family val="2"/>
      <scheme val="minor"/>
    </font>
    <font>
      <b/>
      <sz val="14"/>
      <color rgb="FF0070C0"/>
      <name val="Calibri"/>
      <family val="2"/>
      <scheme val="minor"/>
    </font>
    <font>
      <sz val="11"/>
      <color rgb="FF0070C0"/>
      <name val="Calibri"/>
      <family val="2"/>
      <scheme val="minor"/>
    </font>
    <font>
      <b/>
      <sz val="11"/>
      <color theme="4" tint="-0.249977111117893"/>
      <name val="Calibri"/>
      <family val="2"/>
      <scheme val="minor"/>
    </font>
    <font>
      <b/>
      <sz val="14"/>
      <color rgb="FFFF0000"/>
      <name val="Calibri"/>
      <family val="2"/>
      <scheme val="minor"/>
    </font>
    <font>
      <sz val="11"/>
      <color theme="1"/>
      <name val="Calibri"/>
      <family val="2"/>
      <scheme val="minor"/>
    </font>
    <font>
      <i/>
      <sz val="11"/>
      <color rgb="FFFF0000"/>
      <name val="Calibri"/>
      <family val="2"/>
      <scheme val="minor"/>
    </font>
    <font>
      <b/>
      <sz val="11"/>
      <color rgb="FFFF0000"/>
      <name val="Calibri"/>
      <family val="2"/>
      <scheme val="minor"/>
    </font>
    <font>
      <b/>
      <u/>
      <sz val="11"/>
      <color rgb="FFFF0000"/>
      <name val="Calibri"/>
      <family val="2"/>
      <scheme val="minor"/>
    </font>
    <font>
      <b/>
      <sz val="12"/>
      <color theme="1"/>
      <name val="Calibri"/>
      <family val="2"/>
      <scheme val="minor"/>
    </font>
    <font>
      <i/>
      <sz val="11"/>
      <name val="Calibri"/>
      <family val="2"/>
      <scheme val="minor"/>
    </font>
    <font>
      <b/>
      <sz val="12"/>
      <color rgb="FF0070C0"/>
      <name val="Calibri"/>
      <family val="2"/>
      <scheme val="minor"/>
    </font>
    <font>
      <b/>
      <sz val="14"/>
      <name val="Calibri"/>
      <family val="2"/>
      <scheme val="minor"/>
    </font>
    <font>
      <b/>
      <sz val="14"/>
      <color theme="4" tint="-0.249977111117893"/>
      <name val="Calibri"/>
      <family val="2"/>
      <scheme val="minor"/>
    </font>
    <font>
      <b/>
      <sz val="16"/>
      <color theme="1"/>
      <name val="Calibri"/>
      <family val="2"/>
      <scheme val="minor"/>
    </font>
    <font>
      <b/>
      <u/>
      <sz val="11"/>
      <name val="Calibri"/>
      <family val="2"/>
      <scheme val="minor"/>
    </font>
    <font>
      <b/>
      <sz val="12"/>
      <name val="Calibri"/>
      <family val="2"/>
      <scheme val="minor"/>
    </font>
    <font>
      <sz val="12"/>
      <color rgb="FFFF0000"/>
      <name val="Calibri"/>
      <family val="2"/>
      <scheme val="minor"/>
    </font>
    <font>
      <b/>
      <sz val="16"/>
      <name val="Calibri"/>
      <family val="2"/>
      <scheme val="minor"/>
    </font>
    <font>
      <sz val="12"/>
      <color theme="1"/>
      <name val="Calibri"/>
      <family val="2"/>
      <scheme val="minor"/>
    </font>
    <font>
      <i/>
      <sz val="12"/>
      <color theme="1"/>
      <name val="Calibri"/>
      <family val="2"/>
      <scheme val="minor"/>
    </font>
    <font>
      <sz val="9"/>
      <color theme="1"/>
      <name val="Arial"/>
      <family val="2"/>
    </font>
    <font>
      <sz val="11"/>
      <color rgb="FF1F497D"/>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44" fontId="17" fillId="0" borderId="0" applyFont="0" applyFill="0" applyBorder="0" applyAlignment="0" applyProtection="0"/>
  </cellStyleXfs>
  <cellXfs count="249">
    <xf numFmtId="0" fontId="0" fillId="0" borderId="0" xfId="0"/>
    <xf numFmtId="0" fontId="2" fillId="0" borderId="0" xfId="0" applyFont="1"/>
    <xf numFmtId="0" fontId="0" fillId="0" borderId="0" xfId="0" applyBorder="1"/>
    <xf numFmtId="0" fontId="0" fillId="0" borderId="0" xfId="0" applyFont="1"/>
    <xf numFmtId="0" fontId="7" fillId="0" borderId="0" xfId="0" applyFont="1"/>
    <xf numFmtId="0" fontId="8" fillId="0" borderId="0" xfId="0" applyFont="1"/>
    <xf numFmtId="0" fontId="1" fillId="0" borderId="0" xfId="0" applyFont="1" applyFill="1" applyBorder="1"/>
    <xf numFmtId="0" fontId="0" fillId="0" borderId="1" xfId="0" applyBorder="1"/>
    <xf numFmtId="0" fontId="9" fillId="0" borderId="0" xfId="4"/>
    <xf numFmtId="0" fontId="2" fillId="0" borderId="0" xfId="0" applyFont="1" applyFill="1" applyBorder="1"/>
    <xf numFmtId="0" fontId="0" fillId="0" borderId="0" xfId="0" applyFill="1" applyBorder="1"/>
    <xf numFmtId="0" fontId="0" fillId="0" borderId="0" xfId="0" applyFill="1"/>
    <xf numFmtId="0" fontId="0" fillId="0" borderId="1" xfId="0" applyBorder="1" applyAlignment="1">
      <alignment wrapText="1"/>
    </xf>
    <xf numFmtId="0" fontId="0" fillId="0" borderId="5" xfId="0" applyBorder="1" applyAlignment="1">
      <alignment vertical="center" wrapText="1"/>
    </xf>
    <xf numFmtId="0" fontId="0" fillId="3" borderId="3" xfId="0" applyFont="1" applyFill="1" applyBorder="1"/>
    <xf numFmtId="0" fontId="0" fillId="0" borderId="1" xfId="0" applyBorder="1" applyAlignment="1">
      <alignment vertical="center" wrapText="1"/>
    </xf>
    <xf numFmtId="0" fontId="1" fillId="0" borderId="0" xfId="0" applyFont="1"/>
    <xf numFmtId="6" fontId="0" fillId="0" borderId="0" xfId="0" applyNumberFormat="1"/>
    <xf numFmtId="0" fontId="15" fillId="0" borderId="0" xfId="0" applyFont="1"/>
    <xf numFmtId="0" fontId="15" fillId="0" borderId="0" xfId="0" applyFont="1" applyFill="1" applyBorder="1"/>
    <xf numFmtId="0" fontId="0" fillId="4" borderId="1" xfId="0" applyFill="1" applyBorder="1"/>
    <xf numFmtId="8" fontId="0" fillId="5" borderId="1" xfId="0" applyNumberFormat="1" applyFill="1" applyBorder="1"/>
    <xf numFmtId="8" fontId="0" fillId="0" borderId="1" xfId="0" applyNumberFormat="1" applyFill="1" applyBorder="1"/>
    <xf numFmtId="0" fontId="0" fillId="5" borderId="0" xfId="0" applyFill="1" applyBorder="1"/>
    <xf numFmtId="0" fontId="2" fillId="0" borderId="1" xfId="0" applyFont="1" applyBorder="1" applyAlignment="1">
      <alignment horizontal="right"/>
    </xf>
    <xf numFmtId="8" fontId="0" fillId="4" borderId="1" xfId="0" applyNumberFormat="1" applyFill="1" applyBorder="1"/>
    <xf numFmtId="0" fontId="2" fillId="0" borderId="0" xfId="0" applyFont="1" applyBorder="1" applyAlignment="1">
      <alignment horizontal="right"/>
    </xf>
    <xf numFmtId="8" fontId="0" fillId="0" borderId="0" xfId="0" applyNumberFormat="1" applyFill="1" applyBorder="1"/>
    <xf numFmtId="0" fontId="0" fillId="0" borderId="9" xfId="0" applyBorder="1"/>
    <xf numFmtId="0" fontId="0" fillId="0" borderId="10" xfId="0" applyBorder="1"/>
    <xf numFmtId="0" fontId="2" fillId="0" borderId="7" xfId="0" applyFont="1" applyBorder="1"/>
    <xf numFmtId="0" fontId="6" fillId="0" borderId="0" xfId="1" applyFont="1" applyFill="1" applyBorder="1" applyAlignment="1"/>
    <xf numFmtId="0" fontId="12" fillId="0" borderId="10" xfId="1" applyFont="1" applyBorder="1" applyAlignment="1"/>
    <xf numFmtId="44" fontId="7" fillId="0" borderId="0" xfId="3" applyFont="1" applyFill="1" applyBorder="1" applyAlignment="1"/>
    <xf numFmtId="0" fontId="0" fillId="0" borderId="14" xfId="0" applyBorder="1"/>
    <xf numFmtId="0" fontId="12" fillId="0" borderId="11" xfId="1" applyFont="1" applyBorder="1" applyAlignment="1"/>
    <xf numFmtId="8" fontId="0" fillId="0" borderId="0" xfId="0" applyNumberFormat="1"/>
    <xf numFmtId="0" fontId="0" fillId="6" borderId="1" xfId="0" applyFill="1" applyBorder="1"/>
    <xf numFmtId="0" fontId="13" fillId="0" borderId="6" xfId="0" applyFont="1" applyBorder="1"/>
    <xf numFmtId="0" fontId="0" fillId="0" borderId="16" xfId="0" applyBorder="1"/>
    <xf numFmtId="0" fontId="0" fillId="0" borderId="17" xfId="0" applyBorder="1"/>
    <xf numFmtId="0" fontId="9" fillId="0" borderId="11" xfId="4" applyBorder="1" applyAlignment="1">
      <alignment horizontal="left" readingOrder="1"/>
    </xf>
    <xf numFmtId="0" fontId="0" fillId="0" borderId="11" xfId="0" applyFont="1" applyBorder="1"/>
    <xf numFmtId="0" fontId="0" fillId="0" borderId="11" xfId="0" applyBorder="1"/>
    <xf numFmtId="0" fontId="0" fillId="0" borderId="18" xfId="0" applyBorder="1" applyAlignment="1">
      <alignment wrapText="1"/>
    </xf>
    <xf numFmtId="8" fontId="0" fillId="0" borderId="14" xfId="0" applyNumberFormat="1" applyBorder="1"/>
    <xf numFmtId="0" fontId="9" fillId="0" borderId="11" xfId="4" applyBorder="1"/>
    <xf numFmtId="0" fontId="12" fillId="0" borderId="11" xfId="0" applyFont="1" applyBorder="1"/>
    <xf numFmtId="0" fontId="22" fillId="0" borderId="9" xfId="0" applyFont="1" applyBorder="1"/>
    <xf numFmtId="0" fontId="2" fillId="0" borderId="10" xfId="0" applyFont="1" applyBorder="1" applyAlignment="1">
      <alignment horizontal="right"/>
    </xf>
    <xf numFmtId="0" fontId="14" fillId="0" borderId="16" xfId="0" applyFont="1" applyBorder="1"/>
    <xf numFmtId="0" fontId="1" fillId="0" borderId="0" xfId="0" applyFont="1" applyBorder="1"/>
    <xf numFmtId="0" fontId="0" fillId="2" borderId="0" xfId="0" applyFill="1" applyBorder="1"/>
    <xf numFmtId="0" fontId="12" fillId="0" borderId="18" xfId="0" applyFont="1" applyBorder="1" applyAlignment="1">
      <alignment wrapText="1"/>
    </xf>
    <xf numFmtId="0" fontId="0" fillId="2" borderId="12" xfId="0" applyFill="1" applyBorder="1"/>
    <xf numFmtId="0" fontId="0" fillId="0" borderId="18" xfId="0" applyFont="1" applyBorder="1"/>
    <xf numFmtId="8" fontId="0" fillId="2" borderId="12" xfId="0" applyNumberFormat="1" applyFill="1" applyBorder="1"/>
    <xf numFmtId="0" fontId="0" fillId="0" borderId="18" xfId="0" applyFont="1" applyBorder="1" applyAlignment="1">
      <alignment wrapText="1"/>
    </xf>
    <xf numFmtId="8" fontId="0" fillId="2" borderId="19" xfId="0" applyNumberFormat="1" applyFill="1" applyBorder="1"/>
    <xf numFmtId="0" fontId="0" fillId="2" borderId="11" xfId="0" applyFont="1" applyFill="1" applyBorder="1"/>
    <xf numFmtId="0" fontId="0" fillId="3" borderId="11" xfId="0" applyFont="1" applyFill="1" applyBorder="1"/>
    <xf numFmtId="0" fontId="0" fillId="3" borderId="0" xfId="0" applyFont="1" applyFill="1" applyBorder="1"/>
    <xf numFmtId="0" fontId="0" fillId="3" borderId="14" xfId="0" applyFont="1" applyFill="1" applyBorder="1"/>
    <xf numFmtId="0" fontId="0" fillId="3" borderId="20" xfId="0" applyFont="1" applyFill="1" applyBorder="1"/>
    <xf numFmtId="0" fontId="0" fillId="0" borderId="21" xfId="0" applyBorder="1" applyAlignment="1">
      <alignment vertical="center" wrapText="1"/>
    </xf>
    <xf numFmtId="0" fontId="0" fillId="2" borderId="14" xfId="0" applyFill="1" applyBorder="1"/>
    <xf numFmtId="0" fontId="0" fillId="2" borderId="11" xfId="0" applyFill="1" applyBorder="1"/>
    <xf numFmtId="0" fontId="0" fillId="0" borderId="22" xfId="0" applyBorder="1"/>
    <xf numFmtId="0" fontId="11" fillId="0" borderId="11" xfId="0" applyFont="1" applyBorder="1"/>
    <xf numFmtId="0" fontId="0" fillId="0" borderId="18" xfId="0" applyBorder="1"/>
    <xf numFmtId="0" fontId="0" fillId="5" borderId="18" xfId="0" applyFill="1" applyBorder="1"/>
    <xf numFmtId="8" fontId="0" fillId="5" borderId="8" xfId="0" applyNumberFormat="1" applyFill="1" applyBorder="1"/>
    <xf numFmtId="0" fontId="0" fillId="5" borderId="11" xfId="0" applyFill="1" applyBorder="1"/>
    <xf numFmtId="0" fontId="0" fillId="5" borderId="14" xfId="0" applyFill="1" applyBorder="1"/>
    <xf numFmtId="0" fontId="2" fillId="0" borderId="11" xfId="0" applyFont="1" applyBorder="1" applyAlignment="1">
      <alignment wrapText="1"/>
    </xf>
    <xf numFmtId="0" fontId="2" fillId="0" borderId="9" xfId="0" applyFont="1" applyBorder="1" applyAlignment="1">
      <alignment wrapText="1"/>
    </xf>
    <xf numFmtId="44" fontId="12" fillId="0" borderId="0" xfId="1" applyNumberFormat="1" applyFont="1" applyFill="1" applyBorder="1" applyAlignment="1"/>
    <xf numFmtId="0" fontId="12" fillId="0" borderId="0" xfId="0" applyFont="1" applyBorder="1"/>
    <xf numFmtId="0" fontId="12" fillId="0" borderId="16" xfId="0" applyFont="1" applyFill="1" applyBorder="1"/>
    <xf numFmtId="0" fontId="12" fillId="0" borderId="11" xfId="0" applyFont="1" applyFill="1" applyBorder="1"/>
    <xf numFmtId="1" fontId="12" fillId="0" borderId="10" xfId="1" applyNumberFormat="1" applyFont="1" applyBorder="1" applyAlignment="1"/>
    <xf numFmtId="0" fontId="2" fillId="0" borderId="11" xfId="0" applyFont="1" applyBorder="1"/>
    <xf numFmtId="0" fontId="0" fillId="3" borderId="14" xfId="0" applyFill="1" applyBorder="1"/>
    <xf numFmtId="0" fontId="2" fillId="0" borderId="9" xfId="0" applyFont="1" applyFill="1" applyBorder="1"/>
    <xf numFmtId="0" fontId="0" fillId="0" borderId="10" xfId="0" applyFill="1" applyBorder="1"/>
    <xf numFmtId="0" fontId="2" fillId="0" borderId="15" xfId="0" applyFont="1" applyBorder="1" applyAlignment="1">
      <alignment horizontal="right"/>
    </xf>
    <xf numFmtId="0" fontId="0" fillId="0" borderId="16" xfId="0" applyFill="1" applyBorder="1"/>
    <xf numFmtId="8" fontId="0" fillId="0" borderId="17" xfId="0" applyNumberFormat="1" applyBorder="1"/>
    <xf numFmtId="8" fontId="0" fillId="4" borderId="8" xfId="0" applyNumberFormat="1" applyFill="1" applyBorder="1"/>
    <xf numFmtId="0" fontId="2" fillId="0" borderId="10" xfId="0" applyFont="1" applyFill="1" applyBorder="1"/>
    <xf numFmtId="8" fontId="0" fillId="4" borderId="13" xfId="0" applyNumberFormat="1" applyFill="1" applyBorder="1"/>
    <xf numFmtId="0" fontId="25" fillId="0" borderId="6" xfId="0" applyFont="1" applyBorder="1"/>
    <xf numFmtId="0" fontId="0" fillId="0" borderId="0" xfId="0" applyFill="1" applyBorder="1" applyAlignment="1">
      <alignment wrapText="1"/>
    </xf>
    <xf numFmtId="0" fontId="0" fillId="0" borderId="0" xfId="0" applyFill="1" applyBorder="1" applyAlignment="1">
      <alignment vertical="center" wrapText="1"/>
    </xf>
    <xf numFmtId="44" fontId="0" fillId="0" borderId="1" xfId="5" applyFont="1" applyBorder="1"/>
    <xf numFmtId="8" fontId="0" fillId="0" borderId="1" xfId="0" applyNumberFormat="1" applyBorder="1" applyAlignment="1">
      <alignment wrapText="1"/>
    </xf>
    <xf numFmtId="44" fontId="0" fillId="0" borderId="1" xfId="5" applyFont="1" applyBorder="1" applyAlignment="1">
      <alignment horizontal="left" wrapText="1"/>
    </xf>
    <xf numFmtId="0" fontId="10" fillId="0" borderId="1" xfId="0" applyFont="1" applyBorder="1" applyAlignment="1">
      <alignment vertical="center" wrapText="1"/>
    </xf>
    <xf numFmtId="0" fontId="10" fillId="0" borderId="11" xfId="0" applyFont="1" applyFill="1" applyBorder="1"/>
    <xf numFmtId="0" fontId="9" fillId="0" borderId="11" xfId="4" applyFill="1" applyBorder="1" applyAlignment="1">
      <alignment horizontal="left" readingOrder="1"/>
    </xf>
    <xf numFmtId="0" fontId="0" fillId="0" borderId="11" xfId="0" applyFill="1" applyBorder="1"/>
    <xf numFmtId="0" fontId="0" fillId="0" borderId="0" xfId="0" applyFill="1" applyBorder="1" applyAlignment="1">
      <alignment horizontal="center"/>
    </xf>
    <xf numFmtId="0" fontId="2" fillId="0" borderId="0" xfId="0" applyFont="1" applyBorder="1" applyAlignment="1">
      <alignment horizontal="right" wrapText="1"/>
    </xf>
    <xf numFmtId="0" fontId="2" fillId="0" borderId="0" xfId="0" applyFont="1" applyAlignment="1">
      <alignment horizontal="right"/>
    </xf>
    <xf numFmtId="0" fontId="19" fillId="0" borderId="0" xfId="0" applyFont="1" applyBorder="1" applyAlignment="1">
      <alignment wrapText="1"/>
    </xf>
    <xf numFmtId="0" fontId="20" fillId="0" borderId="0" xfId="0" applyFont="1" applyBorder="1"/>
    <xf numFmtId="44" fontId="1" fillId="0" borderId="0" xfId="5" applyFont="1" applyBorder="1" applyAlignment="1">
      <alignment wrapText="1"/>
    </xf>
    <xf numFmtId="44" fontId="1" fillId="0" borderId="0" xfId="5" applyFont="1" applyBorder="1"/>
    <xf numFmtId="0" fontId="24" fillId="0" borderId="24" xfId="0" applyFont="1" applyBorder="1" applyAlignment="1">
      <alignment horizontal="right"/>
    </xf>
    <xf numFmtId="0" fontId="0" fillId="4" borderId="18" xfId="0" applyFill="1" applyBorder="1"/>
    <xf numFmtId="44" fontId="0" fillId="0" borderId="0" xfId="0" applyNumberFormat="1"/>
    <xf numFmtId="0" fontId="20" fillId="9" borderId="0" xfId="0" applyFont="1" applyFill="1" applyBorder="1" applyAlignment="1">
      <alignment wrapText="1"/>
    </xf>
    <xf numFmtId="165" fontId="1" fillId="0" borderId="0" xfId="0" applyNumberFormat="1" applyFont="1"/>
    <xf numFmtId="0" fontId="1" fillId="0" borderId="0" xfId="0" applyFont="1" applyFill="1"/>
    <xf numFmtId="0" fontId="0" fillId="0" borderId="0" xfId="0" applyFont="1" applyFill="1"/>
    <xf numFmtId="0" fontId="8" fillId="0" borderId="0" xfId="0" applyFont="1" applyFill="1"/>
    <xf numFmtId="6" fontId="1" fillId="0" borderId="0" xfId="0" applyNumberFormat="1" applyFont="1" applyFill="1" applyAlignment="1">
      <alignment horizontal="left"/>
    </xf>
    <xf numFmtId="0" fontId="1" fillId="0" borderId="0" xfId="0" applyFont="1" applyFill="1" applyAlignment="1">
      <alignment horizontal="left"/>
    </xf>
    <xf numFmtId="0" fontId="1" fillId="9" borderId="0" xfId="0" applyFont="1" applyFill="1"/>
    <xf numFmtId="0" fontId="0" fillId="9" borderId="0" xfId="0" applyFill="1"/>
    <xf numFmtId="6" fontId="1" fillId="9" borderId="0" xfId="0" applyNumberFormat="1" applyFont="1" applyFill="1"/>
    <xf numFmtId="0" fontId="18" fillId="0" borderId="11" xfId="0" applyFont="1" applyFill="1" applyBorder="1" applyAlignment="1">
      <alignment wrapText="1"/>
    </xf>
    <xf numFmtId="0" fontId="10" fillId="0" borderId="18" xfId="0" applyFont="1" applyBorder="1" applyAlignment="1">
      <alignment vertical="center"/>
    </xf>
    <xf numFmtId="0" fontId="2" fillId="0" borderId="18" xfId="0" applyFont="1" applyBorder="1" applyAlignment="1">
      <alignment wrapText="1"/>
    </xf>
    <xf numFmtId="0" fontId="10" fillId="0" borderId="18" xfId="0" applyFont="1" applyBorder="1" applyAlignment="1">
      <alignment wrapText="1"/>
    </xf>
    <xf numFmtId="0" fontId="7" fillId="4" borderId="0" xfId="0" applyFont="1" applyFill="1"/>
    <xf numFmtId="0" fontId="7" fillId="8" borderId="0" xfId="0" applyFont="1" applyFill="1" applyBorder="1"/>
    <xf numFmtId="8" fontId="0" fillId="8" borderId="2" xfId="0" applyNumberFormat="1" applyFill="1" applyBorder="1"/>
    <xf numFmtId="8" fontId="0" fillId="8" borderId="19" xfId="0" applyNumberFormat="1" applyFill="1" applyBorder="1"/>
    <xf numFmtId="8" fontId="0" fillId="8" borderId="8" xfId="0" applyNumberFormat="1" applyFill="1" applyBorder="1"/>
    <xf numFmtId="8" fontId="0" fillId="8" borderId="13" xfId="0" applyNumberFormat="1" applyFill="1" applyBorder="1"/>
    <xf numFmtId="8" fontId="3" fillId="8" borderId="23" xfId="0" applyNumberFormat="1" applyFont="1" applyFill="1" applyBorder="1"/>
    <xf numFmtId="8" fontId="3" fillId="8" borderId="23" xfId="0" applyNumberFormat="1" applyFont="1" applyFill="1" applyBorder="1" applyAlignment="1">
      <alignment horizontal="left"/>
    </xf>
    <xf numFmtId="8" fontId="0" fillId="0" borderId="0" xfId="0" applyNumberFormat="1" applyBorder="1" applyAlignment="1">
      <alignment horizontal="center"/>
    </xf>
    <xf numFmtId="8" fontId="0" fillId="0" borderId="0" xfId="0" applyNumberFormat="1" applyBorder="1" applyAlignment="1">
      <alignment horizontal="center" vertical="top"/>
    </xf>
    <xf numFmtId="0" fontId="10" fillId="0" borderId="9" xfId="0" applyFont="1" applyFill="1" applyBorder="1"/>
    <xf numFmtId="0" fontId="0" fillId="0" borderId="24" xfId="0" applyBorder="1"/>
    <xf numFmtId="0" fontId="0" fillId="4" borderId="0" xfId="0" applyFill="1"/>
    <xf numFmtId="0" fontId="0" fillId="8" borderId="0" xfId="0" applyFill="1"/>
    <xf numFmtId="0" fontId="13" fillId="0" borderId="6" xfId="0" applyFont="1" applyBorder="1" applyAlignment="1"/>
    <xf numFmtId="0" fontId="0" fillId="0" borderId="16" xfId="0" applyBorder="1" applyAlignment="1"/>
    <xf numFmtId="8"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7" fillId="0" borderId="5" xfId="0" applyFont="1" applyFill="1" applyBorder="1" applyAlignment="1">
      <alignment vertical="center"/>
    </xf>
    <xf numFmtId="0" fontId="7" fillId="0" borderId="25" xfId="0" applyFont="1" applyFill="1" applyBorder="1" applyAlignment="1">
      <alignment horizontal="center" vertical="center" wrapText="1"/>
    </xf>
    <xf numFmtId="1" fontId="12" fillId="0" borderId="0" xfId="1" applyNumberFormat="1" applyFont="1" applyFill="1" applyBorder="1" applyAlignment="1"/>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14" xfId="1" applyFont="1" applyFill="1" applyBorder="1" applyAlignment="1">
      <alignment horizontal="center" vertical="center"/>
    </xf>
    <xf numFmtId="0" fontId="7" fillId="7" borderId="1" xfId="1" applyFont="1" applyFill="1" applyBorder="1" applyAlignment="1">
      <alignment horizontal="center" vertical="center"/>
    </xf>
    <xf numFmtId="44" fontId="12" fillId="0" borderId="1" xfId="1" applyNumberFormat="1" applyFont="1" applyFill="1" applyBorder="1" applyAlignment="1"/>
    <xf numFmtId="0" fontId="3" fillId="0" borderId="0" xfId="0" applyFont="1" applyBorder="1" applyAlignment="1">
      <alignment horizontal="right"/>
    </xf>
    <xf numFmtId="8" fontId="3" fillId="0" borderId="0" xfId="0" applyNumberFormat="1" applyFont="1" applyFill="1" applyBorder="1"/>
    <xf numFmtId="0" fontId="2" fillId="0" borderId="7"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9" fillId="0" borderId="0" xfId="0" applyFont="1"/>
    <xf numFmtId="0" fontId="1" fillId="0" borderId="16" xfId="0" applyFont="1" applyBorder="1"/>
    <xf numFmtId="0" fontId="12" fillId="0" borderId="17" xfId="0" applyFont="1" applyBorder="1"/>
    <xf numFmtId="0" fontId="12" fillId="0" borderId="14" xfId="0" applyFont="1" applyBorder="1"/>
    <xf numFmtId="164" fontId="7" fillId="7" borderId="18" xfId="1" applyNumberFormat="1" applyFont="1" applyFill="1" applyBorder="1" applyAlignment="1">
      <alignment vertical="center"/>
    </xf>
    <xf numFmtId="0" fontId="12" fillId="0" borderId="18" xfId="1" applyFont="1" applyBorder="1" applyAlignment="1">
      <alignment wrapText="1"/>
    </xf>
    <xf numFmtId="1" fontId="12" fillId="0" borderId="14" xfId="1" applyNumberFormat="1" applyFont="1" applyFill="1" applyBorder="1" applyAlignment="1"/>
    <xf numFmtId="0" fontId="12" fillId="0" borderId="18" xfId="1" applyFont="1" applyBorder="1" applyAlignment="1"/>
    <xf numFmtId="1" fontId="12" fillId="0" borderId="14" xfId="1" applyNumberFormat="1" applyFont="1" applyBorder="1" applyAlignment="1"/>
    <xf numFmtId="0" fontId="12" fillId="0" borderId="22" xfId="1" applyFont="1" applyBorder="1" applyAlignment="1"/>
    <xf numFmtId="0" fontId="3" fillId="0" borderId="26" xfId="0" applyFont="1" applyBorder="1" applyAlignment="1">
      <alignment horizontal="right"/>
    </xf>
    <xf numFmtId="0" fontId="30" fillId="0" borderId="0" xfId="0" applyFont="1"/>
    <xf numFmtId="0" fontId="18" fillId="0" borderId="18" xfId="0" applyFont="1" applyBorder="1"/>
    <xf numFmtId="0" fontId="0" fillId="0" borderId="0" xfId="0" applyAlignment="1"/>
    <xf numFmtId="0" fontId="1" fillId="0" borderId="0" xfId="0" applyFont="1" applyFill="1" applyBorder="1" applyAlignment="1">
      <alignment wrapText="1"/>
    </xf>
    <xf numFmtId="0" fontId="1" fillId="0" borderId="0" xfId="0" applyNumberFormat="1" applyFont="1" applyFill="1" applyAlignment="1">
      <alignment horizontal="left" vertical="center"/>
    </xf>
    <xf numFmtId="0" fontId="16" fillId="0" borderId="11" xfId="0" applyFont="1" applyBorder="1"/>
    <xf numFmtId="8" fontId="31" fillId="0" borderId="0" xfId="0" applyNumberFormat="1" applyFont="1" applyBorder="1" applyAlignment="1">
      <alignment horizontal="right"/>
    </xf>
    <xf numFmtId="0" fontId="9" fillId="0" borderId="0" xfId="4" applyBorder="1"/>
    <xf numFmtId="0" fontId="33" fillId="0" borderId="0" xfId="0" applyFont="1"/>
    <xf numFmtId="164" fontId="12" fillId="0" borderId="18" xfId="1" applyNumberFormat="1" applyFont="1" applyFill="1" applyBorder="1" applyAlignment="1">
      <alignment vertical="center"/>
    </xf>
    <xf numFmtId="0" fontId="0" fillId="0" borderId="0" xfId="0" applyAlignment="1">
      <alignment vertical="center"/>
    </xf>
    <xf numFmtId="0" fontId="2" fillId="0" borderId="16" xfId="0" applyFont="1" applyFill="1" applyBorder="1"/>
    <xf numFmtId="8" fontId="0" fillId="0" borderId="17" xfId="0" applyNumberFormat="1" applyFill="1" applyBorder="1"/>
    <xf numFmtId="8" fontId="0" fillId="0" borderId="1" xfId="0" applyNumberFormat="1" applyBorder="1"/>
    <xf numFmtId="0" fontId="34" fillId="0" borderId="0" xfId="0" applyFont="1"/>
    <xf numFmtId="0" fontId="12" fillId="0" borderId="11" xfId="4" applyFont="1" applyBorder="1"/>
    <xf numFmtId="0" fontId="12" fillId="0" borderId="0" xfId="0" applyFont="1" applyFill="1" applyBorder="1"/>
    <xf numFmtId="0" fontId="7" fillId="0" borderId="0" xfId="0" applyFont="1" applyFill="1" applyBorder="1"/>
    <xf numFmtId="8" fontId="12" fillId="0" borderId="14" xfId="0" applyNumberFormat="1" applyFont="1" applyFill="1" applyBorder="1"/>
    <xf numFmtId="0" fontId="7" fillId="0" borderId="11" xfId="0" applyFont="1" applyBorder="1"/>
    <xf numFmtId="0" fontId="0" fillId="0" borderId="1" xfId="0" applyBorder="1" applyAlignment="1">
      <alignment horizontal="left" wrapText="1"/>
    </xf>
    <xf numFmtId="0" fontId="10" fillId="0" borderId="9" xfId="0" applyFont="1" applyFill="1" applyBorder="1" applyAlignment="1">
      <alignment horizontal="right"/>
    </xf>
    <xf numFmtId="0" fontId="9" fillId="0" borderId="10" xfId="4" applyFill="1" applyBorder="1" applyAlignment="1">
      <alignment horizontal="left"/>
    </xf>
    <xf numFmtId="0" fontId="10" fillId="0" borderId="0" xfId="0" applyFont="1" applyBorder="1"/>
    <xf numFmtId="0" fontId="12" fillId="0" borderId="0" xfId="0" applyFont="1"/>
    <xf numFmtId="0" fontId="0" fillId="0" borderId="11" xfId="0" applyFill="1" applyBorder="1" applyAlignment="1">
      <alignment wrapText="1"/>
    </xf>
    <xf numFmtId="0" fontId="12" fillId="0" borderId="0" xfId="4" applyFont="1" applyBorder="1" applyAlignment="1">
      <alignment horizontal="left" vertical="center" wrapText="1"/>
    </xf>
    <xf numFmtId="0" fontId="12" fillId="0" borderId="14" xfId="4" applyFont="1" applyBorder="1" applyAlignment="1">
      <alignment horizontal="left" vertical="center" wrapText="1"/>
    </xf>
    <xf numFmtId="8" fontId="0" fillId="0" borderId="14" xfId="0" applyNumberFormat="1" applyFill="1" applyBorder="1"/>
    <xf numFmtId="0" fontId="0" fillId="0" borderId="0" xfId="0" applyFill="1" applyBorder="1" applyAlignment="1">
      <alignment horizontal="right"/>
    </xf>
    <xf numFmtId="8" fontId="0" fillId="0" borderId="1" xfId="0" applyNumberFormat="1" applyFill="1" applyBorder="1" applyAlignment="1">
      <alignment horizontal="right"/>
    </xf>
    <xf numFmtId="0" fontId="12" fillId="0" borderId="9" xfId="0" applyFont="1" applyBorder="1"/>
    <xf numFmtId="0" fontId="31" fillId="0" borderId="0" xfId="0" applyFont="1" applyAlignment="1">
      <alignment horizontal="left" vertical="center" wrapText="1"/>
    </xf>
    <xf numFmtId="0" fontId="23" fillId="0" borderId="11"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13" fillId="0" borderId="6"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21" fillId="0" borderId="0" xfId="0" applyFont="1" applyAlignment="1">
      <alignment horizontal="left" vertical="center" wrapText="1"/>
    </xf>
    <xf numFmtId="0" fontId="28" fillId="0" borderId="0" xfId="0" applyFont="1" applyAlignment="1">
      <alignment horizontal="left" vertical="center" wrapText="1"/>
    </xf>
    <xf numFmtId="0" fontId="24"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22" xfId="0" applyFont="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0" fillId="0" borderId="2" xfId="0" applyFill="1" applyBorder="1" applyAlignment="1">
      <alignment horizontal="right" vertical="center" wrapText="1"/>
    </xf>
    <xf numFmtId="0" fontId="0" fillId="0" borderId="4" xfId="0" applyFill="1" applyBorder="1" applyAlignment="1">
      <alignment horizontal="righ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12" fillId="0" borderId="11" xfId="4" applyFont="1" applyBorder="1" applyAlignment="1">
      <alignment horizontal="left" vertical="center" wrapText="1"/>
    </xf>
    <xf numFmtId="0" fontId="12" fillId="0" borderId="0" xfId="4" applyFont="1" applyBorder="1" applyAlignment="1">
      <alignment horizontal="left" vertical="center" wrapText="1"/>
    </xf>
    <xf numFmtId="0" fontId="12" fillId="0" borderId="14" xfId="4" applyFont="1" applyBorder="1" applyAlignment="1">
      <alignment horizontal="lef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6" fillId="0" borderId="0" xfId="0" applyFont="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 fillId="0" borderId="0" xfId="0" applyFont="1" applyAlignment="1">
      <alignment horizontal="center" vertical="center" wrapText="1"/>
    </xf>
  </cellXfs>
  <cellStyles count="6">
    <cellStyle name="Comma 3" xfId="2"/>
    <cellStyle name="Currency" xfId="5" builtinId="4"/>
    <cellStyle name="Currency 3" xfId="3"/>
    <cellStyle name="Hyperlink" xfId="4" builtinId="8"/>
    <cellStyle name="Normal" xfId="0" builtinId="0"/>
    <cellStyle name="Normal 3" xfId="1"/>
  </cellStyles>
  <dxfs count="2">
    <dxf>
      <numFmt numFmtId="12" formatCode="&quot;$&quot;#,##0.00_);[Red]\(&quot;$&quot;#,##0.00\)"/>
    </dxf>
    <dxf>
      <numFmt numFmtId="12" formatCode="&quot;$&quot;#,##0.00_);[Red]\(&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H53:H55" totalsRowShown="0" headerRowDxfId="1">
  <autoFilter ref="H53:H55"/>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recpark.org/permits-and-reservations/" TargetMode="External"/><Relationship Id="rId3" Type="http://schemas.openxmlformats.org/officeDocument/2006/relationships/hyperlink" Target="http://sfpublicworks.org/services/permits/temporary-occupancy" TargetMode="External"/><Relationship Id="rId7" Type="http://schemas.openxmlformats.org/officeDocument/2006/relationships/hyperlink" Target="https://www.sfmta.com/permits/special-event-street-closures" TargetMode="External"/><Relationship Id="rId2" Type="http://schemas.openxmlformats.org/officeDocument/2006/relationships/hyperlink" Target="http://sf-fire.org/permits" TargetMode="External"/><Relationship Id="rId1" Type="http://schemas.openxmlformats.org/officeDocument/2006/relationships/hyperlink" Target="https://www.sfdph.org/dph/EH/Food/Permits/permitSpecEvents.asp" TargetMode="External"/><Relationship Id="rId6" Type="http://schemas.openxmlformats.org/officeDocument/2006/relationships/hyperlink" Target="https://www.sfmta.com/permits/temporary-signage" TargetMode="External"/><Relationship Id="rId5" Type="http://schemas.openxmlformats.org/officeDocument/2006/relationships/hyperlink" Target="http://sfport.com/special-events-port" TargetMode="External"/><Relationship Id="rId4" Type="http://schemas.openxmlformats.org/officeDocument/2006/relationships/hyperlink" Target="https://www.sfmta.com/services/streets-sidewalks/apply-street-closur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08"/>
  <sheetViews>
    <sheetView showGridLines="0" tabSelected="1" topLeftCell="A175" zoomScale="110" zoomScaleNormal="110" zoomScalePageLayoutView="55" workbookViewId="0">
      <selection activeCell="C195" sqref="C195"/>
    </sheetView>
  </sheetViews>
  <sheetFormatPr defaultRowHeight="15" x14ac:dyDescent="0.25"/>
  <cols>
    <col min="1" max="1" width="30.5703125" customWidth="1"/>
    <col min="2" max="2" width="25.28515625" customWidth="1"/>
    <col min="3" max="3" width="24.28515625" customWidth="1"/>
    <col min="4" max="4" width="20.7109375" customWidth="1"/>
    <col min="5" max="5" width="32.85546875" customWidth="1"/>
    <col min="8" max="8" width="21.140625" customWidth="1"/>
    <col min="9" max="9" width="26" customWidth="1"/>
    <col min="10" max="10" width="16.5703125" customWidth="1"/>
  </cols>
  <sheetData>
    <row r="1" spans="1:8" ht="34.5" customHeight="1" x14ac:dyDescent="0.25">
      <c r="A1" s="244" t="s">
        <v>89</v>
      </c>
      <c r="B1" s="244"/>
      <c r="C1" s="244"/>
      <c r="D1" s="244"/>
      <c r="E1" s="18"/>
    </row>
    <row r="2" spans="1:8" ht="21" customHeight="1" x14ac:dyDescent="0.25">
      <c r="A2" s="244" t="s">
        <v>65</v>
      </c>
      <c r="B2" s="244"/>
      <c r="C2" s="244"/>
      <c r="D2" s="244"/>
      <c r="E2" s="18"/>
    </row>
    <row r="3" spans="1:8" ht="63" customHeight="1" x14ac:dyDescent="0.25">
      <c r="A3" s="213" t="s">
        <v>168</v>
      </c>
      <c r="B3" s="213"/>
      <c r="C3" s="213"/>
      <c r="D3" s="213"/>
      <c r="E3" s="18"/>
    </row>
    <row r="4" spans="1:8" ht="18.75" customHeight="1" x14ac:dyDescent="0.25"/>
    <row r="5" spans="1:8" ht="15.75" x14ac:dyDescent="0.25">
      <c r="A5" s="156" t="s">
        <v>185</v>
      </c>
      <c r="C5" s="125" t="s">
        <v>105</v>
      </c>
      <c r="D5" s="137"/>
    </row>
    <row r="6" spans="1:8" x14ac:dyDescent="0.25">
      <c r="A6" s="1"/>
      <c r="C6" s="126" t="s">
        <v>106</v>
      </c>
      <c r="D6" s="138"/>
    </row>
    <row r="7" spans="1:8" ht="15.75" thickBot="1" x14ac:dyDescent="0.3">
      <c r="E7" s="19"/>
    </row>
    <row r="8" spans="1:8" ht="19.5" thickBot="1" x14ac:dyDescent="0.35">
      <c r="A8" s="108" t="s">
        <v>107</v>
      </c>
      <c r="B8" s="132">
        <f>D138</f>
        <v>378</v>
      </c>
      <c r="E8" s="19"/>
    </row>
    <row r="9" spans="1:8" ht="15.75" thickBot="1" x14ac:dyDescent="0.3"/>
    <row r="10" spans="1:8" ht="18.75" x14ac:dyDescent="0.3">
      <c r="A10" s="38" t="s">
        <v>8</v>
      </c>
      <c r="B10" s="39"/>
      <c r="C10" s="39"/>
      <c r="D10" s="40"/>
      <c r="E10" s="5"/>
    </row>
    <row r="11" spans="1:8" x14ac:dyDescent="0.25">
      <c r="A11" s="41" t="s">
        <v>133</v>
      </c>
      <c r="B11" s="2"/>
      <c r="C11" s="2"/>
      <c r="D11" s="34"/>
      <c r="E11" s="16"/>
    </row>
    <row r="12" spans="1:8" x14ac:dyDescent="0.25">
      <c r="A12" s="43" t="s">
        <v>173</v>
      </c>
      <c r="B12" s="2"/>
      <c r="C12" s="2"/>
      <c r="D12" s="34"/>
      <c r="E12" s="16"/>
    </row>
    <row r="13" spans="1:8" x14ac:dyDescent="0.25">
      <c r="A13" s="43"/>
      <c r="B13" s="2"/>
      <c r="C13" s="2"/>
      <c r="D13" s="34"/>
      <c r="E13" s="16"/>
    </row>
    <row r="14" spans="1:8" x14ac:dyDescent="0.25">
      <c r="A14" s="100" t="s">
        <v>45</v>
      </c>
      <c r="B14" s="101" t="s">
        <v>47</v>
      </c>
      <c r="C14" s="51"/>
      <c r="D14" s="34"/>
      <c r="E14" s="248"/>
      <c r="F14" s="248"/>
      <c r="G14" s="248"/>
      <c r="H14" s="248"/>
    </row>
    <row r="15" spans="1:8" x14ac:dyDescent="0.25">
      <c r="A15" s="100" t="s">
        <v>166</v>
      </c>
      <c r="B15" s="133">
        <v>600</v>
      </c>
      <c r="C15" s="2"/>
      <c r="D15" s="34"/>
      <c r="E15" s="16"/>
    </row>
    <row r="16" spans="1:8" x14ac:dyDescent="0.25">
      <c r="A16" s="100" t="s">
        <v>188</v>
      </c>
      <c r="B16" s="133">
        <v>850</v>
      </c>
      <c r="C16" s="2"/>
      <c r="D16" s="34"/>
      <c r="E16" s="16"/>
    </row>
    <row r="17" spans="1:10" x14ac:dyDescent="0.25">
      <c r="A17" s="100" t="s">
        <v>189</v>
      </c>
      <c r="B17" s="133">
        <v>1100</v>
      </c>
      <c r="C17" s="2"/>
      <c r="D17" s="34"/>
      <c r="E17" s="16"/>
    </row>
    <row r="18" spans="1:10" x14ac:dyDescent="0.25">
      <c r="A18" s="100" t="s">
        <v>167</v>
      </c>
      <c r="B18" s="133">
        <v>1350</v>
      </c>
      <c r="C18" s="2"/>
      <c r="D18" s="34"/>
      <c r="E18" s="16"/>
      <c r="J18" s="17"/>
    </row>
    <row r="19" spans="1:10" ht="30" x14ac:dyDescent="0.25">
      <c r="A19" s="192" t="s">
        <v>46</v>
      </c>
      <c r="B19" s="133">
        <v>1575</v>
      </c>
      <c r="C19" s="2"/>
      <c r="D19" s="34" t="s">
        <v>7</v>
      </c>
      <c r="E19" s="16"/>
      <c r="J19" s="17"/>
    </row>
    <row r="20" spans="1:10" ht="30" x14ac:dyDescent="0.25">
      <c r="A20" s="98" t="s">
        <v>180</v>
      </c>
      <c r="B20" s="134"/>
      <c r="C20" s="102" t="s">
        <v>112</v>
      </c>
      <c r="D20" s="88">
        <v>0</v>
      </c>
      <c r="E20" s="16"/>
    </row>
    <row r="21" spans="1:10" x14ac:dyDescent="0.25">
      <c r="A21" s="98" t="s">
        <v>164</v>
      </c>
      <c r="B21" s="10"/>
      <c r="C21" s="2"/>
      <c r="D21" s="34"/>
      <c r="E21" s="10"/>
    </row>
    <row r="22" spans="1:10" ht="15.75" thickBot="1" x14ac:dyDescent="0.3">
      <c r="A22" s="135"/>
      <c r="B22" s="188" t="s">
        <v>165</v>
      </c>
      <c r="C22" s="189" t="s">
        <v>140</v>
      </c>
      <c r="D22" s="67"/>
      <c r="E22" s="10"/>
    </row>
    <row r="23" spans="1:10" ht="15.75" thickBot="1" x14ac:dyDescent="0.3">
      <c r="A23" s="98"/>
      <c r="B23" s="10"/>
      <c r="C23" s="2"/>
      <c r="D23" s="2"/>
      <c r="E23" s="10"/>
    </row>
    <row r="24" spans="1:10" ht="18.75" x14ac:dyDescent="0.3">
      <c r="A24" s="38" t="s">
        <v>163</v>
      </c>
      <c r="B24" s="39"/>
      <c r="C24" s="39"/>
      <c r="D24" s="40"/>
      <c r="E24" s="10"/>
    </row>
    <row r="25" spans="1:10" x14ac:dyDescent="0.25">
      <c r="A25" s="99" t="s">
        <v>124</v>
      </c>
      <c r="B25" s="2"/>
      <c r="C25" s="2"/>
      <c r="D25" s="34"/>
      <c r="E25" s="11"/>
    </row>
    <row r="26" spans="1:10" x14ac:dyDescent="0.25">
      <c r="A26" s="100" t="s">
        <v>28</v>
      </c>
      <c r="B26" s="2"/>
      <c r="C26" s="190"/>
      <c r="D26" s="34"/>
      <c r="E26" s="11"/>
    </row>
    <row r="27" spans="1:10" x14ac:dyDescent="0.25">
      <c r="A27" s="100"/>
      <c r="B27" s="2"/>
      <c r="C27" s="2"/>
      <c r="D27" s="34"/>
      <c r="E27" s="11"/>
    </row>
    <row r="28" spans="1:10" ht="60" x14ac:dyDescent="0.25">
      <c r="A28" s="15" t="s">
        <v>150</v>
      </c>
      <c r="B28" s="15" t="s">
        <v>161</v>
      </c>
      <c r="C28" s="15" t="s">
        <v>162</v>
      </c>
      <c r="D28" s="34"/>
      <c r="E28" s="11"/>
    </row>
    <row r="29" spans="1:10" x14ac:dyDescent="0.25">
      <c r="A29" s="7" t="s">
        <v>151</v>
      </c>
      <c r="B29" s="180">
        <v>281</v>
      </c>
      <c r="C29" s="180">
        <v>392</v>
      </c>
      <c r="D29" s="34"/>
      <c r="E29" s="11"/>
    </row>
    <row r="30" spans="1:10" x14ac:dyDescent="0.25">
      <c r="A30" s="7" t="s">
        <v>152</v>
      </c>
      <c r="B30" s="180">
        <v>376</v>
      </c>
      <c r="C30" s="180">
        <v>486</v>
      </c>
      <c r="D30" s="34"/>
      <c r="E30" s="11"/>
    </row>
    <row r="31" spans="1:10" x14ac:dyDescent="0.25">
      <c r="A31" s="7" t="s">
        <v>153</v>
      </c>
      <c r="B31" s="180">
        <v>469</v>
      </c>
      <c r="C31" s="180">
        <v>580</v>
      </c>
      <c r="D31" s="34"/>
      <c r="E31" s="11"/>
    </row>
    <row r="32" spans="1:10" x14ac:dyDescent="0.25">
      <c r="A32" s="7" t="s">
        <v>154</v>
      </c>
      <c r="B32" s="180">
        <v>564</v>
      </c>
      <c r="C32" s="180">
        <v>674</v>
      </c>
      <c r="D32" s="34"/>
      <c r="E32" s="11"/>
    </row>
    <row r="33" spans="1:9" x14ac:dyDescent="0.25">
      <c r="A33" s="7" t="s">
        <v>155</v>
      </c>
      <c r="B33" s="180">
        <v>656</v>
      </c>
      <c r="C33" s="180">
        <v>767</v>
      </c>
      <c r="D33" s="34"/>
      <c r="E33" s="11"/>
    </row>
    <row r="34" spans="1:9" x14ac:dyDescent="0.25">
      <c r="A34" s="7" t="s">
        <v>156</v>
      </c>
      <c r="B34" s="180">
        <v>751</v>
      </c>
      <c r="C34" s="180">
        <v>861</v>
      </c>
      <c r="D34" s="34"/>
      <c r="E34" s="11"/>
    </row>
    <row r="35" spans="1:9" x14ac:dyDescent="0.25">
      <c r="A35" s="7" t="s">
        <v>157</v>
      </c>
      <c r="B35" s="180">
        <v>845</v>
      </c>
      <c r="C35" s="180">
        <v>956</v>
      </c>
      <c r="D35" s="34"/>
      <c r="E35" s="11"/>
    </row>
    <row r="36" spans="1:9" x14ac:dyDescent="0.25">
      <c r="A36" s="7" t="s">
        <v>158</v>
      </c>
      <c r="B36" s="180">
        <v>940</v>
      </c>
      <c r="C36" s="180">
        <v>1050</v>
      </c>
      <c r="D36" s="34"/>
      <c r="E36" s="11"/>
    </row>
    <row r="37" spans="1:9" ht="30" x14ac:dyDescent="0.25">
      <c r="A37" s="7" t="s">
        <v>159</v>
      </c>
      <c r="B37" s="187" t="s">
        <v>186</v>
      </c>
      <c r="C37" s="187" t="s">
        <v>186</v>
      </c>
      <c r="D37" s="34"/>
      <c r="E37" s="11"/>
    </row>
    <row r="38" spans="1:9" x14ac:dyDescent="0.25">
      <c r="A38" s="43"/>
      <c r="B38" s="2"/>
      <c r="C38" s="2"/>
      <c r="D38" s="34"/>
      <c r="E38" s="11"/>
    </row>
    <row r="39" spans="1:9" x14ac:dyDescent="0.25">
      <c r="A39" t="s">
        <v>160</v>
      </c>
      <c r="C39" s="2"/>
      <c r="D39" s="34" t="s">
        <v>7</v>
      </c>
      <c r="G39" s="2"/>
      <c r="H39" s="196"/>
      <c r="I39" s="174"/>
    </row>
    <row r="40" spans="1:9" ht="19.5" customHeight="1" x14ac:dyDescent="0.25">
      <c r="A40" s="100"/>
      <c r="B40" s="101"/>
      <c r="C40" s="102" t="s">
        <v>122</v>
      </c>
      <c r="D40" s="88">
        <v>0</v>
      </c>
    </row>
    <row r="41" spans="1:9" ht="51.75" customHeight="1" x14ac:dyDescent="0.25">
      <c r="A41" s="224" t="s">
        <v>123</v>
      </c>
      <c r="B41" s="225"/>
      <c r="C41" s="225"/>
      <c r="D41" s="226"/>
      <c r="E41" s="248"/>
      <c r="F41" s="248"/>
      <c r="G41" s="248"/>
      <c r="H41" s="248"/>
    </row>
    <row r="42" spans="1:9" ht="66.75" customHeight="1" x14ac:dyDescent="0.25">
      <c r="A42" s="227" t="s">
        <v>187</v>
      </c>
      <c r="B42" s="228"/>
      <c r="C42" s="228"/>
      <c r="D42" s="229"/>
      <c r="F42" s="36"/>
    </row>
    <row r="43" spans="1:9" x14ac:dyDescent="0.25">
      <c r="A43" s="100"/>
      <c r="B43" s="133"/>
      <c r="C43" s="2"/>
      <c r="D43" s="34"/>
      <c r="F43" s="36"/>
    </row>
    <row r="44" spans="1:9" ht="51" customHeight="1" thickBot="1" x14ac:dyDescent="0.3">
      <c r="A44" s="230" t="s">
        <v>125</v>
      </c>
      <c r="B44" s="231"/>
      <c r="C44" s="231"/>
      <c r="D44" s="232"/>
      <c r="F44" s="36"/>
    </row>
    <row r="45" spans="1:9" ht="15.75" thickBot="1" x14ac:dyDescent="0.3">
      <c r="A45" s="92"/>
      <c r="B45" s="10"/>
      <c r="C45" s="93"/>
      <c r="D45" s="27"/>
    </row>
    <row r="46" spans="1:9" ht="18.75" x14ac:dyDescent="0.3">
      <c r="A46" s="38" t="s">
        <v>54</v>
      </c>
      <c r="B46" s="86"/>
      <c r="C46" s="86"/>
      <c r="D46" s="87"/>
      <c r="E46" s="16"/>
    </row>
    <row r="47" spans="1:9" x14ac:dyDescent="0.25">
      <c r="A47" s="8" t="s">
        <v>177</v>
      </c>
      <c r="B47" s="10"/>
      <c r="C47" s="10"/>
      <c r="D47" s="45"/>
      <c r="E47" s="16"/>
    </row>
    <row r="48" spans="1:9" x14ac:dyDescent="0.25">
      <c r="A48" s="47" t="s">
        <v>101</v>
      </c>
      <c r="B48" s="10"/>
      <c r="C48" s="10"/>
      <c r="D48" s="45"/>
      <c r="E48" s="16"/>
    </row>
    <row r="49" spans="1:8" ht="143.25" customHeight="1" x14ac:dyDescent="0.25">
      <c r="A49" s="216" t="s">
        <v>191</v>
      </c>
      <c r="B49" s="217"/>
      <c r="C49" s="217"/>
      <c r="D49" s="45" t="s">
        <v>7</v>
      </c>
      <c r="E49" s="248"/>
      <c r="F49" s="248"/>
      <c r="G49" s="248"/>
      <c r="H49" s="248"/>
    </row>
    <row r="50" spans="1:8" ht="15.75" thickBot="1" x14ac:dyDescent="0.3">
      <c r="A50" s="28"/>
      <c r="B50" s="84"/>
      <c r="C50" s="89" t="s">
        <v>55</v>
      </c>
      <c r="D50" s="90">
        <v>0</v>
      </c>
    </row>
    <row r="51" spans="1:8" x14ac:dyDescent="0.25">
      <c r="A51" s="2"/>
      <c r="B51" s="10"/>
      <c r="C51" s="9"/>
      <c r="D51" s="27"/>
    </row>
    <row r="52" spans="1:8" ht="15.75" thickBot="1" x14ac:dyDescent="0.3">
      <c r="A52" s="8"/>
      <c r="B52" s="11"/>
      <c r="C52" s="9"/>
      <c r="D52" s="27"/>
    </row>
    <row r="53" spans="1:8" ht="18.75" x14ac:dyDescent="0.3">
      <c r="A53" s="38" t="s">
        <v>135</v>
      </c>
      <c r="B53" s="86"/>
      <c r="C53" s="178"/>
      <c r="D53" s="179"/>
    </row>
    <row r="54" spans="1:8" x14ac:dyDescent="0.25">
      <c r="A54" s="46" t="s">
        <v>179</v>
      </c>
      <c r="B54" s="10"/>
      <c r="C54" s="9"/>
      <c r="D54" s="195"/>
    </row>
    <row r="55" spans="1:8" s="177" customFormat="1" ht="70.5" customHeight="1" x14ac:dyDescent="0.25">
      <c r="A55" s="235" t="s">
        <v>136</v>
      </c>
      <c r="B55" s="236"/>
      <c r="C55" s="236"/>
      <c r="D55" s="237"/>
    </row>
    <row r="56" spans="1:8" ht="45" customHeight="1" x14ac:dyDescent="0.25">
      <c r="A56" s="238" t="s">
        <v>178</v>
      </c>
      <c r="B56" s="239"/>
      <c r="C56" s="239"/>
      <c r="D56" s="240"/>
    </row>
    <row r="57" spans="1:8" ht="21" customHeight="1" x14ac:dyDescent="0.25">
      <c r="A57" s="238"/>
      <c r="B57" s="239"/>
      <c r="C57" s="239"/>
      <c r="D57" s="240"/>
    </row>
    <row r="58" spans="1:8" ht="21" customHeight="1" x14ac:dyDescent="0.25">
      <c r="A58" s="182" t="s">
        <v>207</v>
      </c>
      <c r="B58" s="193"/>
      <c r="C58" s="193"/>
      <c r="D58" s="194"/>
    </row>
    <row r="59" spans="1:8" x14ac:dyDescent="0.25">
      <c r="A59" s="182" t="s">
        <v>206</v>
      </c>
      <c r="B59" s="183"/>
      <c r="C59" s="184"/>
      <c r="D59" s="185" t="s">
        <v>7</v>
      </c>
    </row>
    <row r="60" spans="1:8" ht="15.75" thickBot="1" x14ac:dyDescent="0.3">
      <c r="A60" s="28"/>
      <c r="B60" s="84"/>
      <c r="C60" s="89" t="s">
        <v>55</v>
      </c>
      <c r="D60" s="90">
        <v>0</v>
      </c>
    </row>
    <row r="61" spans="1:8" x14ac:dyDescent="0.25">
      <c r="A61" s="174"/>
      <c r="B61" s="10"/>
      <c r="C61" s="9"/>
      <c r="D61" s="27"/>
    </row>
    <row r="62" spans="1:8" ht="15.75" thickBot="1" x14ac:dyDescent="0.3">
      <c r="A62" s="31"/>
    </row>
    <row r="63" spans="1:8" ht="24" customHeight="1" x14ac:dyDescent="0.3">
      <c r="A63" s="139" t="s">
        <v>9</v>
      </c>
      <c r="B63" s="140"/>
      <c r="C63" s="218" t="s">
        <v>184</v>
      </c>
      <c r="D63" s="219"/>
      <c r="E63" s="169"/>
    </row>
    <row r="64" spans="1:8" ht="32.25" customHeight="1" x14ac:dyDescent="0.25">
      <c r="A64" s="46" t="s">
        <v>119</v>
      </c>
      <c r="B64" s="2"/>
      <c r="C64" s="220"/>
      <c r="D64" s="221"/>
    </row>
    <row r="65" spans="1:8" x14ac:dyDescent="0.25">
      <c r="A65" s="43" t="s">
        <v>117</v>
      </c>
      <c r="B65" s="2"/>
      <c r="C65" s="2"/>
      <c r="D65" s="34"/>
    </row>
    <row r="66" spans="1:8" x14ac:dyDescent="0.25">
      <c r="A66" s="43"/>
      <c r="B66" s="2"/>
      <c r="C66" s="2"/>
      <c r="D66" s="34"/>
    </row>
    <row r="67" spans="1:8" x14ac:dyDescent="0.25">
      <c r="A67" s="68" t="s">
        <v>31</v>
      </c>
      <c r="B67" s="2"/>
      <c r="C67" s="2"/>
      <c r="D67" s="34" t="s">
        <v>7</v>
      </c>
    </row>
    <row r="68" spans="1:8" x14ac:dyDescent="0.25">
      <c r="A68" s="69" t="s">
        <v>48</v>
      </c>
      <c r="B68" s="22"/>
      <c r="C68" s="197" t="s">
        <v>182</v>
      </c>
      <c r="D68" s="88">
        <v>0</v>
      </c>
    </row>
    <row r="69" spans="1:8" x14ac:dyDescent="0.25">
      <c r="A69" s="70"/>
      <c r="B69" s="21"/>
      <c r="C69" s="21"/>
      <c r="D69" s="71"/>
    </row>
    <row r="70" spans="1:8" ht="30" x14ac:dyDescent="0.25">
      <c r="A70" s="70"/>
      <c r="B70" s="141" t="s">
        <v>49</v>
      </c>
      <c r="C70" s="21"/>
      <c r="D70" s="71"/>
    </row>
    <row r="71" spans="1:8" x14ac:dyDescent="0.25">
      <c r="A71" s="69" t="s">
        <v>33</v>
      </c>
      <c r="B71" s="20">
        <v>0</v>
      </c>
      <c r="C71" s="7" t="s">
        <v>202</v>
      </c>
      <c r="D71" s="129">
        <f>B71*115</f>
        <v>0</v>
      </c>
    </row>
    <row r="72" spans="1:8" x14ac:dyDescent="0.25">
      <c r="A72" s="69" t="s">
        <v>34</v>
      </c>
      <c r="B72" s="20">
        <v>0</v>
      </c>
      <c r="C72" s="7" t="s">
        <v>201</v>
      </c>
      <c r="D72" s="129">
        <f>B72*44</f>
        <v>0</v>
      </c>
    </row>
    <row r="73" spans="1:8" x14ac:dyDescent="0.25">
      <c r="A73" s="72"/>
      <c r="B73" s="23"/>
      <c r="C73" s="23"/>
      <c r="D73" s="73"/>
    </row>
    <row r="74" spans="1:8" ht="30" x14ac:dyDescent="0.25">
      <c r="A74" s="68" t="s">
        <v>32</v>
      </c>
      <c r="B74" s="142" t="s">
        <v>49</v>
      </c>
      <c r="C74" s="7" t="s">
        <v>3</v>
      </c>
      <c r="D74" s="73"/>
      <c r="E74" s="248"/>
      <c r="F74" s="248"/>
      <c r="G74" s="248"/>
      <c r="H74" s="248"/>
    </row>
    <row r="75" spans="1:8" x14ac:dyDescent="0.25">
      <c r="A75" s="69" t="s">
        <v>33</v>
      </c>
      <c r="B75" s="20">
        <v>0</v>
      </c>
      <c r="C75" s="20">
        <v>0</v>
      </c>
      <c r="D75" s="129">
        <f>IF(C75&lt;3,Reference!B56*B75*(1),Reference!B56*B75*1+B75*Reference!C56*(C75-2))</f>
        <v>0</v>
      </c>
      <c r="E75" s="113"/>
    </row>
    <row r="76" spans="1:8" x14ac:dyDescent="0.25">
      <c r="A76" s="69" t="s">
        <v>34</v>
      </c>
      <c r="B76" s="20">
        <v>0</v>
      </c>
      <c r="C76" s="20">
        <v>0</v>
      </c>
      <c r="D76" s="129">
        <f>IF(C76&lt;3,Reference!B57*B76*(1),Reference!B57*B76*1+B76*Reference!C57*(C76-2))</f>
        <v>0</v>
      </c>
      <c r="E76" s="11"/>
    </row>
    <row r="77" spans="1:8" x14ac:dyDescent="0.25">
      <c r="A77" s="43"/>
      <c r="B77" s="2"/>
      <c r="C77" s="24" t="s">
        <v>118</v>
      </c>
      <c r="D77" s="129">
        <f>SUM(D68:D76)</f>
        <v>0</v>
      </c>
      <c r="E77" s="6"/>
    </row>
    <row r="78" spans="1:8" ht="43.5" customHeight="1" x14ac:dyDescent="0.25">
      <c r="A78" s="74" t="s">
        <v>4</v>
      </c>
      <c r="B78" s="217" t="s">
        <v>137</v>
      </c>
      <c r="C78" s="220"/>
      <c r="D78" s="221"/>
      <c r="E78" s="170"/>
    </row>
    <row r="79" spans="1:8" ht="45.75" customHeight="1" thickBot="1" x14ac:dyDescent="0.3">
      <c r="A79" s="75" t="s">
        <v>5</v>
      </c>
      <c r="B79" s="222"/>
      <c r="C79" s="222"/>
      <c r="D79" s="223"/>
      <c r="E79" s="170"/>
    </row>
    <row r="80" spans="1:8" x14ac:dyDescent="0.25">
      <c r="E80" s="171"/>
    </row>
    <row r="81" spans="1:11" ht="15.75" thickBot="1" x14ac:dyDescent="0.3">
      <c r="E81" s="113"/>
      <c r="F81" s="1"/>
      <c r="G81" s="1"/>
      <c r="H81" s="1"/>
      <c r="I81" s="1"/>
    </row>
    <row r="82" spans="1:11" ht="18.75" x14ac:dyDescent="0.3">
      <c r="A82" s="38" t="s">
        <v>172</v>
      </c>
      <c r="B82" s="39"/>
      <c r="C82" s="50"/>
      <c r="D82" s="40"/>
      <c r="F82" s="1"/>
      <c r="G82" s="1"/>
      <c r="H82" s="1"/>
      <c r="I82" s="1"/>
    </row>
    <row r="83" spans="1:11" ht="26.25" customHeight="1" x14ac:dyDescent="0.25">
      <c r="A83" s="46" t="s">
        <v>18</v>
      </c>
      <c r="B83" s="2"/>
      <c r="C83" s="220" t="s">
        <v>174</v>
      </c>
      <c r="D83" s="221"/>
      <c r="F83" s="1"/>
      <c r="G83" s="1"/>
      <c r="H83" s="1"/>
      <c r="I83" s="1"/>
    </row>
    <row r="84" spans="1:11" x14ac:dyDescent="0.25">
      <c r="A84" s="43" t="s">
        <v>57</v>
      </c>
      <c r="B84" s="2"/>
      <c r="C84" s="220"/>
      <c r="D84" s="221"/>
    </row>
    <row r="85" spans="1:11" x14ac:dyDescent="0.25">
      <c r="A85" s="43"/>
      <c r="B85" s="2"/>
      <c r="C85" s="2"/>
      <c r="D85" s="34" t="s">
        <v>7</v>
      </c>
    </row>
    <row r="86" spans="1:11" ht="30" customHeight="1" x14ac:dyDescent="0.25">
      <c r="A86" s="241" t="s">
        <v>182</v>
      </c>
      <c r="B86" s="242"/>
      <c r="C86" s="243"/>
      <c r="D86" s="25">
        <v>378</v>
      </c>
    </row>
    <row r="87" spans="1:11" ht="54" customHeight="1" x14ac:dyDescent="0.25">
      <c r="A87" s="143" t="s">
        <v>111</v>
      </c>
      <c r="B87" s="144" t="s">
        <v>110</v>
      </c>
      <c r="C87" s="52"/>
      <c r="D87" s="54"/>
    </row>
    <row r="88" spans="1:11" ht="30" x14ac:dyDescent="0.25">
      <c r="A88" s="53" t="s">
        <v>10</v>
      </c>
      <c r="B88" s="20" t="s">
        <v>102</v>
      </c>
      <c r="C88" s="127">
        <f t="shared" ref="C88:C95" si="0">IF(B88="Yes",345,0)</f>
        <v>0</v>
      </c>
      <c r="D88" s="54"/>
    </row>
    <row r="89" spans="1:11" x14ac:dyDescent="0.25">
      <c r="A89" s="55" t="s">
        <v>11</v>
      </c>
      <c r="B89" s="20" t="s">
        <v>102</v>
      </c>
      <c r="C89" s="127">
        <f t="shared" si="0"/>
        <v>0</v>
      </c>
      <c r="D89" s="56"/>
      <c r="E89" s="16"/>
    </row>
    <row r="90" spans="1:11" s="3" customFormat="1" ht="75" x14ac:dyDescent="0.25">
      <c r="A90" s="57" t="s">
        <v>12</v>
      </c>
      <c r="B90" s="20" t="s">
        <v>102</v>
      </c>
      <c r="C90" s="127">
        <f t="shared" si="0"/>
        <v>0</v>
      </c>
      <c r="D90" s="56"/>
      <c r="E90" s="248"/>
      <c r="F90" s="248"/>
      <c r="G90" s="248"/>
      <c r="H90" s="248"/>
    </row>
    <row r="91" spans="1:11" s="3" customFormat="1" ht="60" x14ac:dyDescent="0.25">
      <c r="A91" s="57" t="s">
        <v>13</v>
      </c>
      <c r="B91" s="20" t="s">
        <v>102</v>
      </c>
      <c r="C91" s="127">
        <f t="shared" si="0"/>
        <v>0</v>
      </c>
      <c r="D91" s="56"/>
    </row>
    <row r="92" spans="1:11" s="3" customFormat="1" ht="45" x14ac:dyDescent="0.25">
      <c r="A92" s="57" t="s">
        <v>17</v>
      </c>
      <c r="B92" s="20" t="s">
        <v>102</v>
      </c>
      <c r="C92" s="127">
        <f t="shared" si="0"/>
        <v>0</v>
      </c>
      <c r="D92" s="56"/>
    </row>
    <row r="93" spans="1:11" s="3" customFormat="1" x14ac:dyDescent="0.25">
      <c r="A93" s="55" t="s">
        <v>16</v>
      </c>
      <c r="B93" s="20" t="s">
        <v>102</v>
      </c>
      <c r="C93" s="127">
        <f t="shared" si="0"/>
        <v>0</v>
      </c>
      <c r="D93" s="56"/>
    </row>
    <row r="94" spans="1:11" s="3" customFormat="1" x14ac:dyDescent="0.25">
      <c r="A94" s="55" t="s">
        <v>14</v>
      </c>
      <c r="B94" s="20" t="s">
        <v>102</v>
      </c>
      <c r="C94" s="127">
        <f t="shared" si="0"/>
        <v>0</v>
      </c>
      <c r="D94" s="56"/>
    </row>
    <row r="95" spans="1:11" s="3" customFormat="1" x14ac:dyDescent="0.25">
      <c r="A95" s="55" t="s">
        <v>15</v>
      </c>
      <c r="B95" s="20" t="s">
        <v>102</v>
      </c>
      <c r="C95" s="127">
        <f t="shared" si="0"/>
        <v>0</v>
      </c>
      <c r="D95" s="58"/>
      <c r="H95" s="113"/>
      <c r="I95" s="113"/>
      <c r="J95" s="114"/>
      <c r="K95" s="114"/>
    </row>
    <row r="96" spans="1:11" s="3" customFormat="1" x14ac:dyDescent="0.25">
      <c r="A96" s="59"/>
      <c r="B96" s="52"/>
      <c r="C96" s="24" t="s">
        <v>19</v>
      </c>
      <c r="D96" s="128">
        <f>C88+C89+C90+C91+C92+C93+C94+C95+D86</f>
        <v>378</v>
      </c>
      <c r="E96" s="51"/>
      <c r="H96" s="115"/>
      <c r="I96" s="113"/>
      <c r="J96" s="114"/>
      <c r="K96" s="114"/>
    </row>
    <row r="97" spans="1:11" s="3" customFormat="1" x14ac:dyDescent="0.25">
      <c r="A97" s="60"/>
      <c r="B97" s="61"/>
      <c r="C97" s="61"/>
      <c r="D97" s="62"/>
      <c r="H97" s="113"/>
      <c r="I97" s="116"/>
      <c r="J97" s="114"/>
      <c r="K97" s="114"/>
    </row>
    <row r="98" spans="1:11" s="3" customFormat="1" x14ac:dyDescent="0.25">
      <c r="A98" s="30" t="s">
        <v>20</v>
      </c>
      <c r="B98" s="14"/>
      <c r="C98" s="14"/>
      <c r="D98" s="63"/>
      <c r="H98" s="113"/>
      <c r="I98" s="116"/>
      <c r="J98" s="114"/>
      <c r="K98" s="114"/>
    </row>
    <row r="99" spans="1:11" ht="60" x14ac:dyDescent="0.25">
      <c r="A99" s="64" t="s">
        <v>108</v>
      </c>
      <c r="B99" s="13" t="s">
        <v>21</v>
      </c>
      <c r="C99" s="52"/>
      <c r="D99" s="65"/>
      <c r="E99" s="16"/>
      <c r="H99" s="113"/>
      <c r="I99" s="116"/>
      <c r="J99" s="11"/>
      <c r="K99" s="11"/>
    </row>
    <row r="100" spans="1:11" x14ac:dyDescent="0.25">
      <c r="A100" s="109">
        <v>0</v>
      </c>
      <c r="B100" s="20">
        <v>0</v>
      </c>
      <c r="C100" s="52"/>
      <c r="D100" s="65"/>
      <c r="H100" s="113"/>
      <c r="I100" s="116"/>
      <c r="J100" s="11"/>
      <c r="K100" s="11"/>
    </row>
    <row r="101" spans="1:11" x14ac:dyDescent="0.25">
      <c r="A101" s="66"/>
      <c r="B101" s="52"/>
      <c r="C101" s="24" t="s">
        <v>20</v>
      </c>
      <c r="D101" s="129">
        <f>IF(B100&lt;2,B100*INDEX(Reference!B66:E66,1,MATCH(A100,Reference!B67:E67,-1)),1*INDEX(Reference!B66:E66,1,MATCH(A100,Reference!B67:E67,-1))+(B100-1)*INDEX(Reference!B71:C71,1,MATCH(A100,Reference!B72:C72,-1)))</f>
        <v>0</v>
      </c>
      <c r="H101" s="113"/>
      <c r="I101" s="117"/>
      <c r="J101" s="11"/>
      <c r="K101" s="11"/>
    </row>
    <row r="102" spans="1:11" ht="19.5" customHeight="1" x14ac:dyDescent="0.25">
      <c r="A102" s="191" t="s">
        <v>109</v>
      </c>
      <c r="B102" s="191"/>
      <c r="C102" s="191"/>
      <c r="D102" s="191"/>
      <c r="H102" s="115"/>
      <c r="I102" s="117"/>
      <c r="J102" s="11"/>
      <c r="K102" s="11"/>
    </row>
    <row r="103" spans="1:11" ht="16.5" customHeight="1" x14ac:dyDescent="0.25">
      <c r="A103" s="191" t="s">
        <v>176</v>
      </c>
      <c r="B103" s="191"/>
      <c r="C103" s="191"/>
      <c r="D103" s="191"/>
      <c r="H103" s="113"/>
      <c r="I103" s="116"/>
      <c r="J103" s="11"/>
      <c r="K103" s="11"/>
    </row>
    <row r="104" spans="1:11" ht="15.75" thickBot="1" x14ac:dyDescent="0.3">
      <c r="A104" s="198" t="s">
        <v>175</v>
      </c>
      <c r="B104" s="29"/>
      <c r="C104" s="85" t="s">
        <v>104</v>
      </c>
      <c r="D104" s="130">
        <f>D96+D101</f>
        <v>378</v>
      </c>
      <c r="H104" s="113"/>
      <c r="I104" s="116"/>
      <c r="J104" s="11"/>
      <c r="K104" s="11"/>
    </row>
    <row r="105" spans="1:11" x14ac:dyDescent="0.25">
      <c r="A105" s="1"/>
      <c r="H105" s="113"/>
      <c r="I105" s="116"/>
      <c r="J105" s="11"/>
      <c r="K105" s="11"/>
    </row>
    <row r="106" spans="1:11" ht="15.75" thickBot="1" x14ac:dyDescent="0.3">
      <c r="F106" s="3"/>
    </row>
    <row r="107" spans="1:11" ht="18.75" x14ac:dyDescent="0.3">
      <c r="A107" s="38" t="s">
        <v>138</v>
      </c>
      <c r="B107" s="39"/>
      <c r="C107" s="39"/>
      <c r="D107" s="40"/>
      <c r="E107" s="3"/>
      <c r="F107" s="3"/>
    </row>
    <row r="108" spans="1:11" ht="12.75" customHeight="1" x14ac:dyDescent="0.3">
      <c r="A108" s="172"/>
      <c r="B108" s="2"/>
      <c r="C108" s="2"/>
      <c r="D108" s="34"/>
    </row>
    <row r="109" spans="1:11" ht="32.25" customHeight="1" x14ac:dyDescent="0.25">
      <c r="A109" s="200" t="s">
        <v>181</v>
      </c>
      <c r="B109" s="201"/>
      <c r="C109" s="201"/>
      <c r="D109" s="202"/>
    </row>
    <row r="110" spans="1:11" x14ac:dyDescent="0.25">
      <c r="A110" s="42" t="s">
        <v>22</v>
      </c>
      <c r="B110" s="2"/>
      <c r="C110" s="2"/>
      <c r="D110" s="34"/>
    </row>
    <row r="111" spans="1:11" x14ac:dyDescent="0.25">
      <c r="A111" s="41"/>
      <c r="B111" s="2"/>
      <c r="C111" s="2"/>
      <c r="D111" s="34"/>
    </row>
    <row r="112" spans="1:11" x14ac:dyDescent="0.25">
      <c r="A112" s="186" t="s">
        <v>127</v>
      </c>
      <c r="B112" s="2"/>
      <c r="C112" s="2"/>
      <c r="D112" s="34"/>
    </row>
    <row r="113" spans="1:8" x14ac:dyDescent="0.25">
      <c r="A113" s="43"/>
      <c r="B113" s="7" t="s">
        <v>116</v>
      </c>
      <c r="C113" s="6"/>
      <c r="D113" s="34" t="s">
        <v>7</v>
      </c>
    </row>
    <row r="114" spans="1:8" ht="30" x14ac:dyDescent="0.25">
      <c r="A114" s="44" t="s">
        <v>121</v>
      </c>
      <c r="B114" s="20" t="s">
        <v>102</v>
      </c>
      <c r="C114" s="37"/>
      <c r="D114" s="129">
        <f>IF(B114="Yes",470,0)</f>
        <v>0</v>
      </c>
      <c r="E114" s="248"/>
      <c r="F114" s="248"/>
      <c r="G114" s="248"/>
      <c r="H114" s="248"/>
    </row>
    <row r="115" spans="1:8" ht="30" x14ac:dyDescent="0.25">
      <c r="A115" s="44" t="s">
        <v>128</v>
      </c>
      <c r="B115" s="20" t="s">
        <v>102</v>
      </c>
      <c r="C115" s="37"/>
      <c r="D115" s="129">
        <f>IF(B115="Yes",455,0)</f>
        <v>0</v>
      </c>
    </row>
    <row r="116" spans="1:8" ht="45" x14ac:dyDescent="0.25">
      <c r="A116" s="44" t="s">
        <v>129</v>
      </c>
      <c r="B116" s="20" t="s">
        <v>102</v>
      </c>
      <c r="C116" s="37"/>
      <c r="D116" s="129">
        <f>IF(B116="Yes",455,0)</f>
        <v>0</v>
      </c>
    </row>
    <row r="117" spans="1:8" x14ac:dyDescent="0.25">
      <c r="A117" s="47" t="s">
        <v>204</v>
      </c>
      <c r="B117" s="2"/>
      <c r="C117" s="26"/>
      <c r="D117" s="45"/>
    </row>
    <row r="118" spans="1:8" ht="15.75" thickBot="1" x14ac:dyDescent="0.3">
      <c r="A118" s="48"/>
      <c r="B118" s="29"/>
      <c r="C118" s="49" t="s">
        <v>205</v>
      </c>
      <c r="D118" s="130">
        <f>SUM(D114:D117)</f>
        <v>0</v>
      </c>
      <c r="E118" s="51"/>
    </row>
    <row r="119" spans="1:8" x14ac:dyDescent="0.25">
      <c r="A119" s="4"/>
      <c r="C119" s="26"/>
      <c r="D119" s="36"/>
    </row>
    <row r="120" spans="1:8" ht="15.75" thickBot="1" x14ac:dyDescent="0.3">
      <c r="A120" s="4"/>
      <c r="C120" s="26"/>
      <c r="D120" s="36"/>
    </row>
    <row r="121" spans="1:8" ht="54.75" customHeight="1" x14ac:dyDescent="0.25">
      <c r="A121" s="203" t="s">
        <v>114</v>
      </c>
      <c r="B121" s="204"/>
      <c r="C121" s="204"/>
      <c r="D121" s="205"/>
    </row>
    <row r="122" spans="1:8" x14ac:dyDescent="0.25">
      <c r="A122" s="41" t="s">
        <v>6</v>
      </c>
      <c r="B122" s="2"/>
      <c r="C122" s="2"/>
      <c r="D122" s="34"/>
    </row>
    <row r="123" spans="1:8" x14ac:dyDescent="0.25">
      <c r="A123" s="42" t="s">
        <v>24</v>
      </c>
      <c r="B123" s="2"/>
      <c r="C123" s="2"/>
      <c r="D123" s="34"/>
    </row>
    <row r="124" spans="1:8" x14ac:dyDescent="0.25">
      <c r="A124" s="81"/>
      <c r="B124" s="2"/>
      <c r="C124" s="2"/>
      <c r="D124" s="34" t="s">
        <v>7</v>
      </c>
    </row>
    <row r="125" spans="1:8" ht="30" x14ac:dyDescent="0.25">
      <c r="A125" s="55" t="s">
        <v>27</v>
      </c>
      <c r="B125" s="15" t="s">
        <v>25</v>
      </c>
      <c r="C125" s="15" t="s">
        <v>3</v>
      </c>
      <c r="D125" s="82"/>
      <c r="E125" s="248"/>
      <c r="F125" s="248"/>
      <c r="G125" s="248"/>
      <c r="H125" s="248"/>
    </row>
    <row r="126" spans="1:8" x14ac:dyDescent="0.25">
      <c r="A126" s="55" t="s">
        <v>203</v>
      </c>
      <c r="B126" s="20">
        <v>0</v>
      </c>
      <c r="C126" s="20">
        <v>0</v>
      </c>
      <c r="D126" s="82"/>
    </row>
    <row r="127" spans="1:8" x14ac:dyDescent="0.25">
      <c r="A127" s="42"/>
      <c r="B127" s="233" t="s">
        <v>149</v>
      </c>
      <c r="C127" s="234"/>
      <c r="D127" s="180">
        <v>7</v>
      </c>
    </row>
    <row r="128" spans="1:8" ht="15.75" thickBot="1" x14ac:dyDescent="0.3">
      <c r="A128" s="83"/>
      <c r="B128" s="84"/>
      <c r="C128" s="85" t="s">
        <v>26</v>
      </c>
      <c r="D128" s="130">
        <f>IF(OR(74*B126*C126=0),0,((74*B126*C126)+7))</f>
        <v>0</v>
      </c>
      <c r="E128" s="51"/>
    </row>
    <row r="129" spans="1:8" x14ac:dyDescent="0.25">
      <c r="A129" s="1"/>
      <c r="G129" s="177"/>
    </row>
    <row r="130" spans="1:8" x14ac:dyDescent="0.25">
      <c r="A130" s="2"/>
      <c r="B130" s="2"/>
      <c r="C130" s="26"/>
    </row>
    <row r="131" spans="1:8" x14ac:dyDescent="0.25">
      <c r="A131" s="2"/>
      <c r="B131" s="2"/>
      <c r="C131" s="26" t="s">
        <v>141</v>
      </c>
      <c r="D131" s="25">
        <v>0</v>
      </c>
      <c r="E131" s="11"/>
      <c r="F131" s="11"/>
      <c r="G131" s="11"/>
      <c r="H131" s="11"/>
    </row>
    <row r="132" spans="1:8" x14ac:dyDescent="0.25">
      <c r="C132" s="103" t="s">
        <v>88</v>
      </c>
      <c r="D132" s="25">
        <v>0</v>
      </c>
    </row>
    <row r="133" spans="1:8" x14ac:dyDescent="0.25">
      <c r="C133" s="103" t="s">
        <v>113</v>
      </c>
      <c r="D133" s="25">
        <v>0</v>
      </c>
    </row>
    <row r="134" spans="1:8" x14ac:dyDescent="0.25">
      <c r="C134" s="103" t="s">
        <v>130</v>
      </c>
      <c r="D134" s="25">
        <v>0</v>
      </c>
      <c r="E134" s="16"/>
    </row>
    <row r="135" spans="1:8" x14ac:dyDescent="0.25">
      <c r="C135" s="103"/>
      <c r="D135" s="27"/>
    </row>
    <row r="136" spans="1:8" ht="15.75" x14ac:dyDescent="0.25">
      <c r="D136" s="173" t="s">
        <v>132</v>
      </c>
    </row>
    <row r="137" spans="1:8" ht="15.75" thickBot="1" x14ac:dyDescent="0.3">
      <c r="C137" s="103"/>
    </row>
    <row r="138" spans="1:8" ht="19.5" thickBot="1" x14ac:dyDescent="0.35">
      <c r="B138" s="136"/>
      <c r="C138" s="166" t="s">
        <v>107</v>
      </c>
      <c r="D138" s="131">
        <f>SUM(D132+D131+D133+D134+D128+D118+D104+D77+D60+D50+D40+D20)</f>
        <v>378</v>
      </c>
      <c r="E138" s="248"/>
      <c r="F138" s="248"/>
      <c r="G138" s="248"/>
      <c r="H138" s="248"/>
    </row>
    <row r="139" spans="1:8" ht="18.75" x14ac:dyDescent="0.3">
      <c r="B139" s="2"/>
      <c r="C139" s="151"/>
      <c r="D139" s="152"/>
    </row>
    <row r="140" spans="1:8" ht="60.75" customHeight="1" x14ac:dyDescent="0.25">
      <c r="A140" s="199" t="s">
        <v>171</v>
      </c>
      <c r="B140" s="199"/>
      <c r="C140" s="199"/>
      <c r="D140" s="199"/>
    </row>
    <row r="141" spans="1:8" x14ac:dyDescent="0.25">
      <c r="A141" s="199"/>
      <c r="B141" s="199"/>
      <c r="C141" s="199"/>
      <c r="D141" s="199"/>
    </row>
    <row r="142" spans="1:8" ht="21" x14ac:dyDescent="0.35">
      <c r="A142" s="167" t="s">
        <v>131</v>
      </c>
    </row>
    <row r="143" spans="1:8" ht="76.5" customHeight="1" x14ac:dyDescent="0.25">
      <c r="A143" s="214" t="s">
        <v>142</v>
      </c>
      <c r="B143" s="215"/>
      <c r="C143" s="215"/>
      <c r="D143" s="215"/>
    </row>
    <row r="144" spans="1:8" ht="15.75" thickBot="1" x14ac:dyDescent="0.3">
      <c r="E144" s="181"/>
    </row>
    <row r="145" spans="1:8" ht="18.75" x14ac:dyDescent="0.3">
      <c r="A145" s="38" t="s">
        <v>145</v>
      </c>
      <c r="B145" s="39"/>
      <c r="C145" s="157"/>
      <c r="D145" s="40"/>
      <c r="E145" s="2"/>
    </row>
    <row r="146" spans="1:8" ht="18" customHeight="1" x14ac:dyDescent="0.25">
      <c r="A146" s="122"/>
      <c r="B146" s="97" t="s">
        <v>67</v>
      </c>
      <c r="C146" s="97" t="s">
        <v>68</v>
      </c>
      <c r="D146" s="34"/>
      <c r="E146" s="2"/>
    </row>
    <row r="147" spans="1:8" x14ac:dyDescent="0.25">
      <c r="A147" s="123" t="s">
        <v>69</v>
      </c>
      <c r="B147" s="95" t="s">
        <v>194</v>
      </c>
      <c r="C147" s="96" t="s">
        <v>195</v>
      </c>
      <c r="D147" s="34"/>
      <c r="E147" s="2"/>
    </row>
    <row r="148" spans="1:8" x14ac:dyDescent="0.25">
      <c r="A148" s="123" t="s">
        <v>70</v>
      </c>
      <c r="B148" s="12" t="s">
        <v>196</v>
      </c>
      <c r="C148" s="96" t="s">
        <v>197</v>
      </c>
      <c r="D148" s="34"/>
      <c r="E148" s="2"/>
    </row>
    <row r="149" spans="1:8" x14ac:dyDescent="0.25">
      <c r="A149" s="124" t="s">
        <v>170</v>
      </c>
      <c r="B149" s="12"/>
      <c r="C149" s="94"/>
      <c r="D149" s="34"/>
      <c r="E149" s="2"/>
    </row>
    <row r="150" spans="1:8" x14ac:dyDescent="0.25">
      <c r="A150" s="47"/>
      <c r="B150" s="2"/>
      <c r="C150" s="2"/>
      <c r="D150" s="34"/>
      <c r="E150" s="2"/>
    </row>
    <row r="151" spans="1:8" ht="93" customHeight="1" x14ac:dyDescent="0.25">
      <c r="A151" s="210" t="s">
        <v>193</v>
      </c>
      <c r="B151" s="211"/>
      <c r="C151" s="211"/>
      <c r="D151" s="34"/>
      <c r="E151" s="2"/>
    </row>
    <row r="152" spans="1:8" x14ac:dyDescent="0.25">
      <c r="A152" s="43"/>
      <c r="B152" s="2"/>
      <c r="C152" s="2"/>
      <c r="D152" s="34"/>
      <c r="E152" s="248"/>
      <c r="F152" s="248"/>
      <c r="G152" s="248"/>
      <c r="H152" s="248"/>
    </row>
    <row r="153" spans="1:8" x14ac:dyDescent="0.25">
      <c r="A153" s="47" t="s">
        <v>66</v>
      </c>
      <c r="B153" s="2"/>
      <c r="C153" s="2"/>
      <c r="D153" s="34"/>
      <c r="E153" s="2"/>
    </row>
    <row r="154" spans="1:8" x14ac:dyDescent="0.25">
      <c r="A154" s="43" t="s">
        <v>60</v>
      </c>
      <c r="B154" s="2"/>
      <c r="C154" s="2"/>
      <c r="D154" s="34"/>
      <c r="E154" s="2"/>
    </row>
    <row r="155" spans="1:8" x14ac:dyDescent="0.25">
      <c r="A155" s="43" t="s">
        <v>61</v>
      </c>
      <c r="B155" s="2"/>
      <c r="C155" s="2"/>
      <c r="D155" s="34"/>
      <c r="E155" s="2"/>
    </row>
    <row r="156" spans="1:8" x14ac:dyDescent="0.25">
      <c r="A156" s="43" t="s">
        <v>62</v>
      </c>
      <c r="B156" s="2"/>
      <c r="C156" s="2"/>
      <c r="D156" s="34"/>
      <c r="E156" s="2"/>
    </row>
    <row r="157" spans="1:8" x14ac:dyDescent="0.25">
      <c r="A157" s="43" t="s">
        <v>139</v>
      </c>
      <c r="B157" s="2"/>
      <c r="C157" s="2"/>
      <c r="D157" s="34"/>
      <c r="E157" s="2"/>
    </row>
    <row r="158" spans="1:8" x14ac:dyDescent="0.25">
      <c r="A158" s="43" t="s">
        <v>63</v>
      </c>
      <c r="B158" s="2"/>
      <c r="C158" s="2"/>
      <c r="D158" s="34"/>
      <c r="E158" s="2"/>
    </row>
    <row r="159" spans="1:8" x14ac:dyDescent="0.25">
      <c r="A159" s="43" t="s">
        <v>64</v>
      </c>
      <c r="B159" s="2"/>
      <c r="C159" s="2"/>
      <c r="D159" s="34"/>
      <c r="E159" s="2"/>
    </row>
    <row r="160" spans="1:8" ht="15.75" thickBot="1" x14ac:dyDescent="0.3">
      <c r="A160" s="28" t="s">
        <v>78</v>
      </c>
      <c r="B160" s="29"/>
      <c r="C160" s="29"/>
      <c r="D160" s="67"/>
      <c r="E160" s="2"/>
    </row>
    <row r="162" spans="1:8" ht="15.75" thickBot="1" x14ac:dyDescent="0.3"/>
    <row r="163" spans="1:8" ht="18.75" x14ac:dyDescent="0.3">
      <c r="A163" s="38" t="s">
        <v>115</v>
      </c>
      <c r="B163" s="39"/>
      <c r="C163" s="39"/>
      <c r="D163" s="40"/>
      <c r="E163" s="2"/>
    </row>
    <row r="164" spans="1:8" ht="45.75" customHeight="1" x14ac:dyDescent="0.25">
      <c r="A164" s="210" t="s">
        <v>143</v>
      </c>
      <c r="B164" s="211"/>
      <c r="C164" s="211"/>
      <c r="D164" s="212"/>
      <c r="E164" s="2"/>
    </row>
    <row r="165" spans="1:8" x14ac:dyDescent="0.25">
      <c r="A165" s="81"/>
      <c r="B165" s="2"/>
      <c r="C165" s="2"/>
      <c r="D165" s="34"/>
      <c r="E165" s="2"/>
    </row>
    <row r="166" spans="1:8" x14ac:dyDescent="0.25">
      <c r="A166" s="168" t="s">
        <v>169</v>
      </c>
      <c r="B166" s="2"/>
      <c r="C166" s="51"/>
      <c r="D166" s="34"/>
      <c r="E166" s="2"/>
    </row>
    <row r="167" spans="1:8" ht="48.75" customHeight="1" x14ac:dyDescent="0.25">
      <c r="A167" s="153" t="s">
        <v>75</v>
      </c>
      <c r="B167" s="154" t="s">
        <v>198</v>
      </c>
      <c r="C167" s="206" t="s">
        <v>77</v>
      </c>
      <c r="D167" s="207"/>
      <c r="E167" s="248"/>
      <c r="F167" s="248"/>
      <c r="G167" s="248"/>
      <c r="H167" s="248"/>
    </row>
    <row r="168" spans="1:8" ht="30" customHeight="1" x14ac:dyDescent="0.25">
      <c r="A168" s="153" t="s">
        <v>76</v>
      </c>
      <c r="B168" s="155" t="s">
        <v>199</v>
      </c>
      <c r="C168" s="208" t="s">
        <v>58</v>
      </c>
      <c r="D168" s="209"/>
      <c r="E168" s="2"/>
    </row>
    <row r="169" spans="1:8" ht="47.25" customHeight="1" x14ac:dyDescent="0.25">
      <c r="A169" s="153" t="s">
        <v>59</v>
      </c>
      <c r="B169" s="155" t="s">
        <v>200</v>
      </c>
      <c r="C169" s="208" t="s">
        <v>120</v>
      </c>
      <c r="D169" s="209"/>
      <c r="E169" s="2"/>
    </row>
    <row r="170" spans="1:8" x14ac:dyDescent="0.25">
      <c r="A170" s="121"/>
      <c r="B170" s="2"/>
      <c r="C170" s="2"/>
      <c r="D170" s="34"/>
      <c r="E170" s="2"/>
    </row>
    <row r="171" spans="1:8" ht="15.75" thickBot="1" x14ac:dyDescent="0.3">
      <c r="A171" s="28"/>
      <c r="B171" s="29"/>
      <c r="C171" s="29"/>
      <c r="D171" s="67"/>
      <c r="E171" s="2"/>
    </row>
    <row r="173" spans="1:8" ht="15.75" thickBot="1" x14ac:dyDescent="0.3">
      <c r="A173" s="1"/>
      <c r="E173" s="2"/>
    </row>
    <row r="174" spans="1:8" ht="18.75" x14ac:dyDescent="0.3">
      <c r="A174" s="91" t="s">
        <v>56</v>
      </c>
      <c r="B174" s="78"/>
      <c r="C174" s="157"/>
      <c r="D174" s="158"/>
      <c r="E174" s="2"/>
    </row>
    <row r="175" spans="1:8" ht="48" customHeight="1" x14ac:dyDescent="0.25">
      <c r="A175" s="245" t="s">
        <v>192</v>
      </c>
      <c r="B175" s="246"/>
      <c r="C175" s="246"/>
      <c r="D175" s="247"/>
      <c r="E175" s="77"/>
    </row>
    <row r="176" spans="1:8" x14ac:dyDescent="0.25">
      <c r="A176" s="79"/>
      <c r="B176" s="77"/>
      <c r="C176" s="77"/>
      <c r="D176" s="159"/>
      <c r="E176" s="77"/>
    </row>
    <row r="177" spans="1:8" x14ac:dyDescent="0.25">
      <c r="A177" s="160" t="s">
        <v>50</v>
      </c>
      <c r="B177" s="149" t="s">
        <v>44</v>
      </c>
      <c r="C177" s="147"/>
      <c r="D177" s="148"/>
      <c r="E177" s="146"/>
    </row>
    <row r="178" spans="1:8" x14ac:dyDescent="0.25">
      <c r="A178" s="176" t="s">
        <v>134</v>
      </c>
      <c r="B178" s="150">
        <v>186.5</v>
      </c>
      <c r="C178" s="147"/>
      <c r="D178" s="148"/>
      <c r="E178" s="146"/>
    </row>
    <row r="179" spans="1:8" ht="30" x14ac:dyDescent="0.25">
      <c r="A179" s="161" t="s">
        <v>148</v>
      </c>
      <c r="B179" s="150">
        <v>35</v>
      </c>
      <c r="C179" s="145"/>
      <c r="D179" s="162"/>
      <c r="E179" s="248"/>
      <c r="F179" s="248"/>
      <c r="G179" s="248"/>
      <c r="H179" s="248"/>
    </row>
    <row r="180" spans="1:8" ht="30" x14ac:dyDescent="0.25">
      <c r="A180" s="161" t="s">
        <v>53</v>
      </c>
      <c r="B180" s="150">
        <v>395.5</v>
      </c>
      <c r="C180" s="145"/>
      <c r="D180" s="162"/>
      <c r="E180" s="76"/>
    </row>
    <row r="181" spans="1:8" x14ac:dyDescent="0.25">
      <c r="A181" s="163" t="s">
        <v>147</v>
      </c>
      <c r="B181" s="150">
        <v>179.5</v>
      </c>
      <c r="C181" s="145"/>
      <c r="D181" s="162"/>
      <c r="E181" s="76"/>
    </row>
    <row r="182" spans="1:8" ht="30" x14ac:dyDescent="0.25">
      <c r="A182" s="161" t="s">
        <v>52</v>
      </c>
      <c r="B182" s="150">
        <v>231.25</v>
      </c>
      <c r="C182" s="145"/>
      <c r="D182" s="162"/>
      <c r="E182" s="76"/>
    </row>
    <row r="183" spans="1:8" x14ac:dyDescent="0.25">
      <c r="A183" s="160" t="s">
        <v>51</v>
      </c>
      <c r="B183" s="149" t="s">
        <v>44</v>
      </c>
      <c r="C183" s="147"/>
      <c r="D183" s="148"/>
      <c r="E183" s="146"/>
    </row>
    <row r="184" spans="1:8" x14ac:dyDescent="0.25">
      <c r="A184" s="163" t="s">
        <v>146</v>
      </c>
      <c r="B184" s="150">
        <v>132.03</v>
      </c>
      <c r="C184" s="175"/>
      <c r="D184" s="164"/>
      <c r="E184" s="76"/>
    </row>
    <row r="185" spans="1:8" x14ac:dyDescent="0.25">
      <c r="A185" s="35"/>
      <c r="B185" s="145"/>
      <c r="C185" s="145"/>
      <c r="D185" s="164"/>
      <c r="E185" s="76"/>
    </row>
    <row r="186" spans="1:8" ht="15.75" thickBot="1" x14ac:dyDescent="0.3">
      <c r="A186" s="28" t="s">
        <v>144</v>
      </c>
      <c r="B186" s="80"/>
      <c r="C186" s="32"/>
      <c r="D186" s="165"/>
      <c r="E186" s="33"/>
    </row>
    <row r="187" spans="1:8" x14ac:dyDescent="0.25">
      <c r="E187" s="33"/>
    </row>
    <row r="208" spans="1:4" x14ac:dyDescent="0.25">
      <c r="A208" s="248"/>
      <c r="B208" s="248"/>
      <c r="C208" s="248"/>
      <c r="D208" s="248"/>
    </row>
  </sheetData>
  <dataConsolidate link="1"/>
  <mergeCells count="36">
    <mergeCell ref="A1:D1"/>
    <mergeCell ref="A2:D2"/>
    <mergeCell ref="A175:D175"/>
    <mergeCell ref="A208:D208"/>
    <mergeCell ref="E14:H14"/>
    <mergeCell ref="E41:H41"/>
    <mergeCell ref="E49:H49"/>
    <mergeCell ref="E74:H74"/>
    <mergeCell ref="E90:H90"/>
    <mergeCell ref="E114:H114"/>
    <mergeCell ref="E125:H125"/>
    <mergeCell ref="E138:H138"/>
    <mergeCell ref="E152:H152"/>
    <mergeCell ref="E167:H167"/>
    <mergeCell ref="E179:H179"/>
    <mergeCell ref="A151:C151"/>
    <mergeCell ref="C169:D169"/>
    <mergeCell ref="A164:D164"/>
    <mergeCell ref="A3:D3"/>
    <mergeCell ref="A143:D143"/>
    <mergeCell ref="A49:C49"/>
    <mergeCell ref="C63:D64"/>
    <mergeCell ref="B78:D79"/>
    <mergeCell ref="A41:D41"/>
    <mergeCell ref="A42:D42"/>
    <mergeCell ref="A44:D44"/>
    <mergeCell ref="B127:C127"/>
    <mergeCell ref="A55:D55"/>
    <mergeCell ref="C83:D84"/>
    <mergeCell ref="A56:D57"/>
    <mergeCell ref="A86:C86"/>
    <mergeCell ref="A140:D141"/>
    <mergeCell ref="A109:D109"/>
    <mergeCell ref="A121:D121"/>
    <mergeCell ref="C167:D167"/>
    <mergeCell ref="C168:D168"/>
  </mergeCells>
  <dataValidations count="1">
    <dataValidation type="list" allowBlank="1" showInputMessage="1" showErrorMessage="1" sqref="B88:B95 B114:B116">
      <formula1>"Yes, No"</formula1>
    </dataValidation>
  </dataValidations>
  <hyperlinks>
    <hyperlink ref="A64" r:id="rId1"/>
    <hyperlink ref="A83" r:id="rId2"/>
    <hyperlink ref="A122" r:id="rId3" display="http://sfpublicworks.org/services/permits/temporary-occupancy"/>
    <hyperlink ref="A11" r:id="rId4" display="https://www.sfmta.com/services/streets-sidewalks/apply-street-closure"/>
    <hyperlink ref="A47" r:id="rId5" display="Special Event Permit"/>
    <hyperlink ref="A25" r:id="rId6"/>
    <hyperlink ref="C22" r:id="rId7" location="Neighborhood" display="Click Here."/>
    <hyperlink ref="A54" r:id="rId8"/>
  </hyperlinks>
  <pageMargins left="0.7" right="0.7" top="0.75" bottom="0.75" header="0.3" footer="0.3"/>
  <pageSetup paperSize="17" scale="74" orientation="landscape" r:id="rId9"/>
  <rowBreaks count="1" manualBreakCount="1">
    <brk id="80" max="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Reference!$A$28:$A$34</xm:f>
          </x14:formula1>
          <xm:sqref>D20</xm:sqref>
        </x14:dataValidation>
        <x14:dataValidation type="list" allowBlank="1" showInputMessage="1" showErrorMessage="1">
          <x14:formula1>
            <xm:f>Reference!$H$54:$H$55</xm:f>
          </x14:formula1>
          <xm:sqref>D68</xm:sqref>
        </x14:dataValidation>
        <x14:dataValidation type="list" allowBlank="1" showInputMessage="1" showErrorMessage="1">
          <x14:formula1>
            <xm:f>Reference!$A$74:$A$75</xm:f>
          </x14:formula1>
          <xm:sqref>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activeCell="I62" sqref="I62"/>
    </sheetView>
  </sheetViews>
  <sheetFormatPr defaultRowHeight="15" x14ac:dyDescent="0.25"/>
  <cols>
    <col min="1" max="1" width="13.140625" customWidth="1"/>
    <col min="2" max="2" width="9.85546875" bestFit="1" customWidth="1"/>
    <col min="8" max="8" width="11" customWidth="1"/>
    <col min="15" max="15" width="28.140625" customWidth="1"/>
    <col min="16" max="16" width="25" customWidth="1"/>
  </cols>
  <sheetData>
    <row r="1" spans="1:7" x14ac:dyDescent="0.25">
      <c r="A1">
        <v>0</v>
      </c>
      <c r="B1" t="s">
        <v>29</v>
      </c>
    </row>
    <row r="2" spans="1:7" x14ac:dyDescent="0.25">
      <c r="A2">
        <v>1</v>
      </c>
    </row>
    <row r="3" spans="1:7" x14ac:dyDescent="0.25">
      <c r="A3">
        <v>2</v>
      </c>
    </row>
    <row r="6" spans="1:7" x14ac:dyDescent="0.25">
      <c r="A6">
        <v>0</v>
      </c>
      <c r="B6" t="s">
        <v>30</v>
      </c>
    </row>
    <row r="7" spans="1:7" x14ac:dyDescent="0.25">
      <c r="A7">
        <v>1</v>
      </c>
    </row>
    <row r="8" spans="1:7" x14ac:dyDescent="0.25">
      <c r="A8">
        <v>2</v>
      </c>
    </row>
    <row r="9" spans="1:7" x14ac:dyDescent="0.25">
      <c r="A9">
        <v>3</v>
      </c>
    </row>
    <row r="10" spans="1:7" x14ac:dyDescent="0.25">
      <c r="A10">
        <v>4</v>
      </c>
    </row>
    <row r="13" spans="1:7" x14ac:dyDescent="0.25">
      <c r="A13" s="118" t="s">
        <v>87</v>
      </c>
      <c r="B13" s="118"/>
      <c r="C13" s="118"/>
      <c r="D13" s="118"/>
      <c r="E13" s="119"/>
      <c r="F13" s="119"/>
      <c r="G13" s="119"/>
    </row>
    <row r="14" spans="1:7" x14ac:dyDescent="0.25">
      <c r="A14" s="118"/>
      <c r="B14" s="118"/>
      <c r="C14" s="118"/>
      <c r="D14" s="118"/>
      <c r="E14" s="119"/>
      <c r="F14" s="119"/>
      <c r="G14" s="119"/>
    </row>
    <row r="15" spans="1:7" x14ac:dyDescent="0.25">
      <c r="A15" s="118" t="s">
        <v>35</v>
      </c>
      <c r="B15" s="118"/>
      <c r="C15" s="118"/>
      <c r="D15" s="120">
        <v>255</v>
      </c>
      <c r="E15" s="119"/>
      <c r="F15" s="119"/>
      <c r="G15" s="119"/>
    </row>
    <row r="16" spans="1:7" x14ac:dyDescent="0.25">
      <c r="A16" s="118" t="s">
        <v>36</v>
      </c>
      <c r="B16" s="118"/>
      <c r="C16" s="118"/>
      <c r="D16" s="120">
        <v>341</v>
      </c>
      <c r="E16" s="119"/>
      <c r="F16" s="119"/>
      <c r="G16" s="119"/>
    </row>
    <row r="17" spans="1:7" x14ac:dyDescent="0.25">
      <c r="A17" s="118" t="s">
        <v>37</v>
      </c>
      <c r="B17" s="118"/>
      <c r="C17" s="118"/>
      <c r="D17" s="120">
        <v>426</v>
      </c>
      <c r="E17" s="119"/>
      <c r="F17" s="119"/>
      <c r="G17" s="119"/>
    </row>
    <row r="18" spans="1:7" x14ac:dyDescent="0.25">
      <c r="A18" s="118" t="s">
        <v>38</v>
      </c>
      <c r="B18" s="118"/>
      <c r="C18" s="118"/>
      <c r="D18" s="120">
        <v>511</v>
      </c>
      <c r="E18" s="119"/>
      <c r="F18" s="119"/>
      <c r="G18" s="119"/>
    </row>
    <row r="19" spans="1:7" x14ac:dyDescent="0.25">
      <c r="A19" s="118" t="s">
        <v>39</v>
      </c>
      <c r="B19" s="118"/>
      <c r="C19" s="118"/>
      <c r="D19" s="120">
        <v>595</v>
      </c>
      <c r="E19" s="119"/>
      <c r="F19" s="119"/>
      <c r="G19" s="119"/>
    </row>
    <row r="20" spans="1:7" x14ac:dyDescent="0.25">
      <c r="A20" s="118" t="s">
        <v>40</v>
      </c>
      <c r="B20" s="118"/>
      <c r="C20" s="118"/>
      <c r="D20" s="120">
        <v>681</v>
      </c>
      <c r="E20" s="119"/>
      <c r="F20" s="119"/>
      <c r="G20" s="119"/>
    </row>
    <row r="21" spans="1:7" x14ac:dyDescent="0.25">
      <c r="A21" s="118" t="s">
        <v>41</v>
      </c>
      <c r="B21" s="118"/>
      <c r="C21" s="118"/>
      <c r="D21" s="120">
        <v>767</v>
      </c>
      <c r="E21" s="119"/>
      <c r="F21" s="119"/>
      <c r="G21" s="119"/>
    </row>
    <row r="22" spans="1:7" x14ac:dyDescent="0.25">
      <c r="A22" s="118" t="s">
        <v>42</v>
      </c>
      <c r="B22" s="118"/>
      <c r="C22" s="118"/>
      <c r="D22" s="120">
        <v>852</v>
      </c>
      <c r="E22" s="119"/>
      <c r="F22" s="119"/>
      <c r="G22" s="119"/>
    </row>
    <row r="23" spans="1:7" x14ac:dyDescent="0.25">
      <c r="A23" s="118" t="s">
        <v>43</v>
      </c>
      <c r="B23" s="118"/>
      <c r="C23" s="118"/>
      <c r="D23" s="118" t="s">
        <v>86</v>
      </c>
      <c r="E23" s="119"/>
      <c r="F23" s="119"/>
      <c r="G23" s="119"/>
    </row>
    <row r="28" spans="1:7" x14ac:dyDescent="0.25">
      <c r="A28" s="36">
        <v>0</v>
      </c>
      <c r="B28" t="s">
        <v>190</v>
      </c>
    </row>
    <row r="29" spans="1:7" x14ac:dyDescent="0.25">
      <c r="A29" s="36">
        <v>600</v>
      </c>
      <c r="B29" s="36"/>
    </row>
    <row r="30" spans="1:7" x14ac:dyDescent="0.25">
      <c r="A30" s="36">
        <v>850</v>
      </c>
      <c r="B30" s="36"/>
    </row>
    <row r="31" spans="1:7" x14ac:dyDescent="0.25">
      <c r="A31" s="36">
        <v>1100</v>
      </c>
      <c r="B31" s="36"/>
    </row>
    <row r="32" spans="1:7" x14ac:dyDescent="0.25">
      <c r="A32" s="36">
        <v>1350</v>
      </c>
      <c r="B32" s="36"/>
    </row>
    <row r="33" spans="1:2" x14ac:dyDescent="0.25">
      <c r="A33" s="36">
        <v>1575</v>
      </c>
      <c r="B33" s="36"/>
    </row>
    <row r="34" spans="1:2" x14ac:dyDescent="0.25">
      <c r="A34" s="36"/>
      <c r="B34" s="36"/>
    </row>
    <row r="38" spans="1:2" x14ac:dyDescent="0.25">
      <c r="A38" s="36">
        <v>0</v>
      </c>
      <c r="B38" t="s">
        <v>121</v>
      </c>
    </row>
    <row r="39" spans="1:2" x14ac:dyDescent="0.25">
      <c r="A39" s="36">
        <v>470</v>
      </c>
    </row>
    <row r="42" spans="1:2" x14ac:dyDescent="0.25">
      <c r="A42" s="36">
        <v>0</v>
      </c>
      <c r="B42" t="s">
        <v>23</v>
      </c>
    </row>
    <row r="43" spans="1:2" x14ac:dyDescent="0.25">
      <c r="A43" s="36">
        <v>455</v>
      </c>
    </row>
    <row r="45" spans="1:2" x14ac:dyDescent="0.25">
      <c r="A45" s="36">
        <v>0</v>
      </c>
      <c r="B45" t="s">
        <v>126</v>
      </c>
    </row>
    <row r="46" spans="1:2" x14ac:dyDescent="0.25">
      <c r="A46" s="36">
        <v>455</v>
      </c>
    </row>
    <row r="48" spans="1:2" x14ac:dyDescent="0.25">
      <c r="A48" s="36"/>
    </row>
    <row r="49" spans="1:11" x14ac:dyDescent="0.25">
      <c r="A49" s="36"/>
    </row>
    <row r="50" spans="1:11" x14ac:dyDescent="0.25">
      <c r="J50" t="s">
        <v>103</v>
      </c>
      <c r="K50">
        <v>550</v>
      </c>
    </row>
    <row r="53" spans="1:11" x14ac:dyDescent="0.25">
      <c r="H53" s="36" t="s">
        <v>183</v>
      </c>
    </row>
    <row r="54" spans="1:11" ht="30" x14ac:dyDescent="0.25">
      <c r="A54" s="104" t="s">
        <v>90</v>
      </c>
      <c r="B54" s="16"/>
      <c r="C54" s="16"/>
      <c r="H54" s="36">
        <v>0</v>
      </c>
    </row>
    <row r="55" spans="1:11" ht="75" x14ac:dyDescent="0.25">
      <c r="A55" s="16"/>
      <c r="B55" s="111" t="s">
        <v>85</v>
      </c>
      <c r="C55" s="105" t="s">
        <v>2</v>
      </c>
      <c r="H55" s="36">
        <v>160</v>
      </c>
    </row>
    <row r="56" spans="1:11" ht="60" x14ac:dyDescent="0.25">
      <c r="A56" s="104" t="s">
        <v>80</v>
      </c>
      <c r="B56" s="106">
        <v>102</v>
      </c>
      <c r="C56" s="107">
        <v>44</v>
      </c>
    </row>
    <row r="57" spans="1:11" ht="60" x14ac:dyDescent="0.25">
      <c r="A57" s="104" t="s">
        <v>79</v>
      </c>
      <c r="B57" s="106">
        <v>66</v>
      </c>
      <c r="C57" s="107">
        <v>30</v>
      </c>
    </row>
    <row r="58" spans="1:11" x14ac:dyDescent="0.25">
      <c r="B58" s="110">
        <f>2*B57</f>
        <v>132</v>
      </c>
      <c r="C58" s="110">
        <f>2*C57</f>
        <v>60</v>
      </c>
    </row>
    <row r="63" spans="1:11" x14ac:dyDescent="0.25">
      <c r="A63" s="16" t="s">
        <v>91</v>
      </c>
      <c r="B63" s="16"/>
      <c r="C63" s="3"/>
      <c r="D63" s="3"/>
      <c r="E63" s="3"/>
      <c r="F63" s="3"/>
    </row>
    <row r="64" spans="1:11" x14ac:dyDescent="0.25">
      <c r="A64" s="5" t="s">
        <v>73</v>
      </c>
      <c r="B64" s="3"/>
      <c r="C64" s="3"/>
      <c r="D64" s="3"/>
      <c r="E64" s="3"/>
      <c r="F64" s="3"/>
    </row>
    <row r="65" spans="1:16" x14ac:dyDescent="0.25">
      <c r="A65" s="3"/>
      <c r="B65" s="16" t="s">
        <v>84</v>
      </c>
      <c r="C65" s="16" t="s">
        <v>83</v>
      </c>
      <c r="D65" s="16" t="s">
        <v>72</v>
      </c>
      <c r="E65" s="16" t="s">
        <v>71</v>
      </c>
      <c r="F65" s="3"/>
      <c r="O65" t="s">
        <v>100</v>
      </c>
    </row>
    <row r="66" spans="1:16" x14ac:dyDescent="0.25">
      <c r="A66" s="16" t="s">
        <v>81</v>
      </c>
      <c r="B66" s="112">
        <v>2194</v>
      </c>
      <c r="C66" s="112">
        <v>1645</v>
      </c>
      <c r="D66" s="112">
        <v>1097</v>
      </c>
      <c r="E66" s="112">
        <v>548</v>
      </c>
      <c r="F66" s="3"/>
      <c r="O66" t="s">
        <v>92</v>
      </c>
      <c r="P66" t="s">
        <v>93</v>
      </c>
    </row>
    <row r="67" spans="1:16" x14ac:dyDescent="0.25">
      <c r="A67" s="16" t="s">
        <v>82</v>
      </c>
      <c r="B67" s="16">
        <v>10000000</v>
      </c>
      <c r="C67" s="16">
        <v>30</v>
      </c>
      <c r="D67" s="16">
        <v>19</v>
      </c>
      <c r="E67" s="16">
        <v>10</v>
      </c>
      <c r="F67" s="3"/>
      <c r="O67" t="s">
        <v>94</v>
      </c>
      <c r="P67" t="s">
        <v>98</v>
      </c>
    </row>
    <row r="68" spans="1:16" x14ac:dyDescent="0.25">
      <c r="A68" s="3"/>
      <c r="B68" s="3"/>
      <c r="C68" s="3"/>
      <c r="D68" s="3"/>
      <c r="E68" s="3"/>
      <c r="F68" s="3"/>
      <c r="O68" t="s">
        <v>95</v>
      </c>
      <c r="P68" t="s">
        <v>99</v>
      </c>
    </row>
    <row r="69" spans="1:16" x14ac:dyDescent="0.25">
      <c r="A69" s="5" t="s">
        <v>74</v>
      </c>
      <c r="B69" s="3"/>
      <c r="C69" s="3"/>
      <c r="D69" s="3"/>
      <c r="E69" s="3"/>
      <c r="F69" s="3"/>
      <c r="O69" t="s">
        <v>96</v>
      </c>
    </row>
    <row r="70" spans="1:16" x14ac:dyDescent="0.25">
      <c r="A70" s="3"/>
      <c r="B70" s="16" t="s">
        <v>1</v>
      </c>
      <c r="C70" s="16" t="s">
        <v>0</v>
      </c>
      <c r="D70" s="3"/>
      <c r="E70" s="3"/>
      <c r="F70" s="3"/>
      <c r="O70" s="3" t="s">
        <v>97</v>
      </c>
      <c r="P70" s="3"/>
    </row>
    <row r="71" spans="1:16" x14ac:dyDescent="0.25">
      <c r="A71" s="16" t="s">
        <v>81</v>
      </c>
      <c r="B71" s="112">
        <v>1097</v>
      </c>
      <c r="C71" s="112">
        <v>548</v>
      </c>
      <c r="D71" s="3"/>
      <c r="E71" s="3"/>
      <c r="F71" s="3"/>
    </row>
    <row r="72" spans="1:16" x14ac:dyDescent="0.25">
      <c r="A72" s="16" t="s">
        <v>82</v>
      </c>
      <c r="B72" s="16">
        <v>10000000</v>
      </c>
      <c r="C72" s="16">
        <v>20</v>
      </c>
      <c r="D72" s="3"/>
      <c r="E72" s="3"/>
      <c r="F72" s="3"/>
    </row>
    <row r="74" spans="1:16" x14ac:dyDescent="0.25">
      <c r="A74" s="36">
        <v>0</v>
      </c>
    </row>
    <row r="75" spans="1:16" x14ac:dyDescent="0.25">
      <c r="A75" s="36">
        <v>378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Permit Fee Estimator FY19-20</vt:lpstr>
      <vt:lpstr>Reference</vt:lpstr>
      <vt:lpstr>'Permit Fee Estimator FY19-20'!Print_Area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Rice</dc:creator>
  <cp:lastModifiedBy>Dylan Rice</cp:lastModifiedBy>
  <cp:lastPrinted>2018-07-27T21:13:51Z</cp:lastPrinted>
  <dcterms:created xsi:type="dcterms:W3CDTF">2017-03-06T20:47:29Z</dcterms:created>
  <dcterms:modified xsi:type="dcterms:W3CDTF">2019-07-19T23:10:10Z</dcterms:modified>
</cp:coreProperties>
</file>